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657BF209-4E19-4B91-86C0-CF0BAC466023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F3" i="2"/>
  <c r="H3" i="2"/>
  <c r="H7" i="2"/>
  <c r="G12" i="2"/>
  <c r="G11" i="2"/>
  <c r="G10" i="2"/>
  <c r="H9" i="2"/>
  <c r="H2" i="2" l="1"/>
  <c r="H5" i="2"/>
  <c r="H6" i="2" l="1"/>
  <c r="G8" i="2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<sst xmlns="http://schemas.openxmlformats.org/spreadsheetml/2006/main" count="77" uniqueCount="60">
  <si>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</si>
  <si>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</si>
  <si>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</si>
  <si>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</si>
  <si>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</si>
  <si>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</si>
  <si>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</si>
  <si>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</si>
  <si>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</si>
  <si>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</si>
  <si>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</si>
  <si>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</si>
  <si>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</si>
  <si>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</si>
  <si>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</si>
  <si>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</si>
  <si>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</si>
  <si>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</si>
  <si>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</si>
  <si>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</si>
  <si>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</si>
  <si>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</si>
  <si>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</si>
  <si>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</si>
  <si>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</si>
  <si>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</si>
  <si>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</si>
  <si>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</si>
  <si>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</si>
  <si>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</si>
  <si>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</si>
  <si>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</si>
  <si>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</si>
  <si>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</si>
  <si>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</si>
  <si>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</si>
  <si>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</si>
  <si>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</si>
  <si>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</si>
  <si>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</si>
  <si>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</si>
  <si>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</si>
  <si>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</si>
  <si>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</si>
  <si>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</si>
  <si>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</si>
  <si>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</si>
  <si>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</si>
  <si>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</si>
  <si>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</si>
  <si>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</si>
  <si>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</si>
  <si>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</si>
  <si>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Contrato 010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</si>
  <si>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</si>
  <si>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</si>
  <si>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FUNDACION UNIVERSIDAD EXTERNADO DE COLOMBIA</t>
  </si>
  <si>
    <t>https://community.secop.gov.co/Public/Tendering/ContractNoticePhases/View?PPI=CO1.PPI.26153509&amp;isFromPublicArea=True&amp;isModal=False</t>
  </si>
  <si>
    <t>https://community.secop.gov.co/Public/Tendering/ContractNoticePhases/View?PPI=CO1.PPI.25311989&amp;isFromPublicArea=True&amp;isModal=False</t>
  </si>
  <si>
    <t>Otrosí No. 2 adición / Otrosí aclaratorio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</si>
</sst>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pane ySplit="1" topLeftCell="A5" activePane="bottomLeft" state="frozen"/>
      <selection pane="bottomLeft" activeCell="H5" sqref="H5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0.5</v>
      </c>
      <c r="H2" s="3">
        <f>13387500</f>
        <v>13387500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0.43245623854922721</v>
      </c>
      <c r="H3" s="3">
        <f>903585+4849955+6369758+1278093+737463</f>
        <v>14138854</v>
      </c>
      <c r="I3" s="2" t="s">
        <v>59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0.37921926624999996</v>
      </c>
      <c r="H4" s="3">
        <f>339520+120000+152808+176467+537475+437274+81262.7+179792.38+607696.05+401459</f>
        <v>3033754.13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12000000</v>
      </c>
      <c r="G5" s="14">
        <f t="shared" ref="G5:G12" si="0">(H5*100%)/F5</f>
        <v>0.56419166666666665</v>
      </c>
      <c r="H5" s="17">
        <f>6770300</f>
        <v>6770300</v>
      </c>
      <c r="I5" s="6" t="s">
        <v>14</v>
      </c>
      <c r="J5" s="2" t="s">
        <v>15</v>
      </c>
      <c r="K5" s="1" t="s">
        <v>30</v>
      </c>
    </row>
    <row r="6" spans="1:12" ht="76.5" x14ac:dyDescent="0.2">
      <c r="A6" s="16" t="s">
        <v>31</v>
      </c>
      <c r="B6" s="16" t="s">
        <v>32</v>
      </c>
      <c r="C6" s="16" t="s">
        <v>33</v>
      </c>
      <c r="D6" s="18">
        <v>45006</v>
      </c>
      <c r="E6" s="19">
        <v>45291</v>
      </c>
      <c r="F6" s="20">
        <v>18000000</v>
      </c>
      <c r="G6" s="14">
        <f t="shared" si="0"/>
        <v>4.3633444444444447E-2</v>
      </c>
      <c r="H6" s="3">
        <f>423642+361760</f>
        <v>785402</v>
      </c>
      <c r="I6" s="6" t="s">
        <v>14</v>
      </c>
      <c r="J6" s="6" t="s">
        <v>21</v>
      </c>
      <c r="K6" s="1" t="s">
        <v>34</v>
      </c>
    </row>
    <row r="7" spans="1:12" ht="63.75" x14ac:dyDescent="0.2">
      <c r="A7" s="16" t="s">
        <v>35</v>
      </c>
      <c r="B7" s="16" t="s">
        <v>36</v>
      </c>
      <c r="C7" s="16" t="s">
        <v>37</v>
      </c>
      <c r="D7" s="18">
        <v>45044</v>
      </c>
      <c r="E7" s="19">
        <v>45291</v>
      </c>
      <c r="F7" s="21">
        <v>59446000</v>
      </c>
      <c r="G7" s="14">
        <f t="shared" si="0"/>
        <v>0.32436019244356223</v>
      </c>
      <c r="H7" s="3">
        <f>19281916</f>
        <v>19281916</v>
      </c>
      <c r="I7" s="2" t="s">
        <v>20</v>
      </c>
      <c r="J7" s="2" t="s">
        <v>15</v>
      </c>
      <c r="K7" s="1" t="s">
        <v>38</v>
      </c>
    </row>
    <row r="8" spans="1:12" ht="89.25" x14ac:dyDescent="0.2">
      <c r="A8" s="16" t="s">
        <v>39</v>
      </c>
      <c r="B8" s="16" t="s">
        <v>40</v>
      </c>
      <c r="C8" s="16" t="s">
        <v>41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42</v>
      </c>
    </row>
    <row r="9" spans="1:12" ht="51" x14ac:dyDescent="0.2">
      <c r="A9" s="16" t="s">
        <v>43</v>
      </c>
      <c r="B9" s="16" t="s">
        <v>44</v>
      </c>
      <c r="C9" s="16" t="s">
        <v>45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46</v>
      </c>
      <c r="K9" s="1" t="s">
        <v>47</v>
      </c>
    </row>
    <row r="10" spans="1:12" ht="51" x14ac:dyDescent="0.2">
      <c r="A10" s="16" t="s">
        <v>48</v>
      </c>
      <c r="B10" s="16" t="s">
        <v>49</v>
      </c>
      <c r="C10" s="22" t="s">
        <v>50</v>
      </c>
      <c r="D10" s="18">
        <v>45086</v>
      </c>
      <c r="E10" s="19">
        <v>45280</v>
      </c>
      <c r="F10" s="21">
        <v>3807000</v>
      </c>
      <c r="G10" s="14">
        <f t="shared" si="0"/>
        <v>0.33333333333333331</v>
      </c>
      <c r="H10" s="3">
        <v>1269000</v>
      </c>
      <c r="I10" s="6" t="s">
        <v>14</v>
      </c>
      <c r="J10" s="6" t="s">
        <v>21</v>
      </c>
      <c r="K10" s="23" t="s">
        <v>51</v>
      </c>
    </row>
    <row r="11" spans="1:12" ht="76.5" x14ac:dyDescent="0.2">
      <c r="A11" s="16" t="s">
        <v>52</v>
      </c>
      <c r="B11" s="16" t="s">
        <v>54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0</v>
      </c>
      <c r="H11" s="3">
        <v>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53</v>
      </c>
      <c r="B12" s="16" t="s">
        <v>55</v>
      </c>
      <c r="C12" s="16" t="s">
        <v>41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58</v>
      </c>
    </row>
  </sheetData>
  <sortState xmlns:xlrd2="http://schemas.microsoft.com/office/spreadsheetml/2017/richdata2" ref="A2:J5">
    <sortCondition ref="A1:A5"/>
  </sortState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2023-09-14T15:30:24Z</dcterms:modified>
  <cp:category/>
  <cp:contentStatus/>
</cp:coreProperties>
</file>