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F/6. INFORMES/2026/4.2 Informes Presupuestales/4.2.2. Informes de Ejecución y Rezago/"/>
    </mc:Choice>
  </mc:AlternateContent>
  <xr:revisionPtr revIDLastSave="102" documentId="13_ncr:1_{91B61F59-502F-4790-91BF-C74A832218BA}" xr6:coauthVersionLast="47" xr6:coauthVersionMax="47" xr10:uidLastSave="{FC57D8C3-D4EE-4D1D-A8EE-DB6477B43EC7}"/>
  <bookViews>
    <workbookView xWindow="-110" yWindow="-110" windowWidth="19420" windowHeight="11500" tabRatio="766" xr2:uid="{00000000-000D-0000-FFFF-FFFF00000000}"/>
  </bookViews>
  <sheets>
    <sheet name="AGOSTO" sheetId="24" r:id="rId1"/>
  </sheets>
  <definedNames>
    <definedName name="_xlnm.Print_Area" localSheetId="0">AGOSTO!$A$1:$R$55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24" l="1"/>
  <c r="N11" i="24"/>
  <c r="P11" i="24"/>
  <c r="I26" i="24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<sst xmlns="http://schemas.openxmlformats.org/spreadsheetml/2006/main" count="114" uniqueCount="63">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</sst>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7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9" fontId="4" fillId="0" borderId="0" xfId="1" applyFont="1"/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(AGOSTO!$G$7,AGOSTO!$H$7,AGOSTO!$I$7,AGOSTO!$K$7,AGOSTO!$M$7,AGOSTO!$O$7)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(AGOSTO!$G$8,AGOSTO!$H$8,AGOSTO!$I$8,AGOSTO!$K$8,AGOSTO!$M$8,AGOSTO!$O$8)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18098053575</c:v>
                </c:pt>
                <c:pt idx="2">
                  <c:v>11265208546</c:v>
                </c:pt>
                <c:pt idx="3">
                  <c:v>10924170710.58</c:v>
                </c:pt>
                <c:pt idx="4">
                  <c:v>10924170710.58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5"/>
  <sheetViews>
    <sheetView showGridLines="0" tabSelected="1" zoomScale="70" zoomScaleNormal="70" zoomScaleSheetLayoutView="70" workbookViewId="0">
      <selection activeCell="F4" sqref="F4:O4"/>
    </sheetView>
  </sheetViews>
  <sheetFormatPr baseColWidth="10" defaultColWidth="11.453125" defaultRowHeight="14"/>
  <cols>
    <col min="1" max="1" width="2.6328125" style="1" customWidth="1"/>
    <col min="2" max="2" width="11.54296875" style="1" bestFit="1" customWidth="1"/>
    <col min="3" max="3" width="9.54296875" style="1" customWidth="1"/>
    <col min="4" max="4" width="6" style="1" customWidth="1"/>
    <col min="5" max="5" width="6.6328125" style="1" customWidth="1"/>
    <col min="6" max="6" width="39.453125" style="1" customWidth="1"/>
    <col min="7" max="7" width="26.36328125" style="1" customWidth="1"/>
    <col min="8" max="8" width="26.36328125" style="1" hidden="1" customWidth="1"/>
    <col min="9" max="9" width="26.36328125" style="1" customWidth="1"/>
    <col min="10" max="10" width="18.6328125" style="1" bestFit="1" customWidth="1"/>
    <col min="11" max="11" width="25.6328125" style="1" bestFit="1" customWidth="1"/>
    <col min="12" max="12" width="14.36328125" style="1" bestFit="1" customWidth="1"/>
    <col min="13" max="13" width="18.90625" style="1" bestFit="1" customWidth="1"/>
    <col min="14" max="14" width="12.7265625" style="1" bestFit="1" customWidth="1"/>
    <col min="15" max="15" width="25.36328125" style="1" bestFit="1" customWidth="1"/>
    <col min="16" max="16" width="12.36328125" style="1" customWidth="1"/>
    <col min="17" max="17" width="26.36328125" style="1" bestFit="1" customWidth="1"/>
    <col min="18" max="18" width="3" style="1" customWidth="1"/>
    <col min="19" max="19" width="20.6328125" style="1" bestFit="1" customWidth="1"/>
    <col min="20" max="20" width="17.81640625" style="1" bestFit="1" customWidth="1"/>
    <col min="21" max="16384" width="11.453125" style="1"/>
  </cols>
  <sheetData>
    <row r="1" spans="1:21" ht="24.75" customHeight="1"/>
    <row r="2" spans="1:21" ht="15.5">
      <c r="F2" s="45"/>
      <c r="G2" s="45"/>
      <c r="H2" s="45"/>
      <c r="I2" s="45"/>
      <c r="J2" s="45"/>
      <c r="K2" s="45"/>
      <c r="L2" s="45"/>
      <c r="M2" s="45"/>
      <c r="N2" s="45"/>
      <c r="O2" s="45"/>
      <c r="P2" s="3"/>
      <c r="Q2" s="3"/>
    </row>
    <row r="3" spans="1:21" ht="20">
      <c r="B3" s="2" t="s">
        <v>0</v>
      </c>
      <c r="C3" s="2" t="s">
        <v>0</v>
      </c>
      <c r="D3" s="2" t="s">
        <v>0</v>
      </c>
      <c r="E3" s="2" t="s">
        <v>0</v>
      </c>
      <c r="F3" s="46" t="s">
        <v>61</v>
      </c>
      <c r="G3" s="46"/>
      <c r="H3" s="46"/>
      <c r="I3" s="46"/>
      <c r="J3" s="46"/>
      <c r="K3" s="46"/>
      <c r="L3" s="46"/>
      <c r="M3" s="46"/>
      <c r="N3" s="46"/>
      <c r="O3" s="46"/>
      <c r="P3" s="3"/>
      <c r="Q3" s="3"/>
    </row>
    <row r="4" spans="1:21" ht="20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6" t="s">
        <v>62</v>
      </c>
      <c r="G4" s="46"/>
      <c r="H4" s="46"/>
      <c r="I4" s="46"/>
      <c r="J4" s="46"/>
      <c r="K4" s="46"/>
      <c r="L4" s="46"/>
      <c r="M4" s="46"/>
      <c r="N4" s="46"/>
      <c r="O4" s="46"/>
      <c r="P4" s="3"/>
      <c r="Q4" s="3"/>
    </row>
    <row r="5" spans="1:21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1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21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21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18098053575</v>
      </c>
      <c r="J8" s="31">
        <f t="shared" ref="J8:J25" si="0">+I8/G8</f>
        <v>0.98487448710274272</v>
      </c>
      <c r="K8" s="30">
        <f>+K9+K14+K20+K23</f>
        <v>11265208546</v>
      </c>
      <c r="L8" s="32">
        <f>+K8/G8</f>
        <v>0.61303921125380934</v>
      </c>
      <c r="M8" s="30">
        <f>+M9+M14+M20+M23</f>
        <v>10924170710.58</v>
      </c>
      <c r="N8" s="32">
        <f t="shared" ref="N8:N26" si="1">+M8/G8</f>
        <v>0.59448033906073139</v>
      </c>
      <c r="O8" s="30">
        <f>+O9+O14+O20+O23</f>
        <v>10924170710.58</v>
      </c>
      <c r="P8" s="32">
        <f>+O8/G8</f>
        <v>0.59448033906073139</v>
      </c>
      <c r="Q8" s="30">
        <f>+Q9+Q14+Q20+Q23</f>
        <v>7451829289.4200001</v>
      </c>
      <c r="S8" s="7"/>
      <c r="T8" s="7"/>
      <c r="U8" s="44"/>
    </row>
    <row r="9" spans="1:21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17314000000</v>
      </c>
      <c r="H9" s="19">
        <f>+H10</f>
        <v>0</v>
      </c>
      <c r="I9" s="19">
        <f>+I10</f>
        <v>17314000000</v>
      </c>
      <c r="J9" s="20">
        <f t="shared" si="0"/>
        <v>1</v>
      </c>
      <c r="K9" s="19">
        <f>+K10</f>
        <v>10640365340</v>
      </c>
      <c r="L9" s="20">
        <f t="shared" ref="L9:L25" si="2">+K9/G9</f>
        <v>0.6145526937738246</v>
      </c>
      <c r="M9" s="19">
        <f>+M10</f>
        <v>10606247067</v>
      </c>
      <c r="N9" s="20">
        <f t="shared" si="1"/>
        <v>0.61258213393785377</v>
      </c>
      <c r="O9" s="19">
        <f>+O10</f>
        <v>10606247067</v>
      </c>
      <c r="P9" s="20">
        <f t="shared" ref="P9:P26" si="3">+O9/G9</f>
        <v>0.61258213393785377</v>
      </c>
      <c r="Q9" s="19">
        <f>+Q10</f>
        <v>6707752933</v>
      </c>
    </row>
    <row r="10" spans="1:21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17314000000</v>
      </c>
      <c r="H10" s="13">
        <v>0</v>
      </c>
      <c r="I10" s="13">
        <f>+I11+I12+I13</f>
        <v>17314000000</v>
      </c>
      <c r="J10" s="14">
        <f t="shared" si="0"/>
        <v>1</v>
      </c>
      <c r="K10" s="13">
        <f>+K11+K12+K13</f>
        <v>10640365340</v>
      </c>
      <c r="L10" s="15">
        <f t="shared" si="2"/>
        <v>0.6145526937738246</v>
      </c>
      <c r="M10" s="13">
        <f>+M11+M12+M13</f>
        <v>10606247067</v>
      </c>
      <c r="N10" s="15">
        <f t="shared" si="1"/>
        <v>0.61258213393785377</v>
      </c>
      <c r="O10" s="13">
        <f>+O11+O12+O13</f>
        <v>10606247067</v>
      </c>
      <c r="P10" s="15">
        <f t="shared" si="3"/>
        <v>0.61258213393785377</v>
      </c>
      <c r="Q10" s="13">
        <f>+Q11+Q12+Q13</f>
        <v>6707752933</v>
      </c>
    </row>
    <row r="11" spans="1:21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11712000000</v>
      </c>
      <c r="H11" s="24">
        <v>0</v>
      </c>
      <c r="I11" s="24">
        <v>11712000000</v>
      </c>
      <c r="J11" s="25">
        <f t="shared" si="0"/>
        <v>1</v>
      </c>
      <c r="K11" s="24">
        <v>7034517189</v>
      </c>
      <c r="L11" s="26">
        <f t="shared" si="2"/>
        <v>0.60062475998975406</v>
      </c>
      <c r="M11" s="24">
        <v>7017630947</v>
      </c>
      <c r="N11" s="26">
        <f t="shared" si="1"/>
        <v>0.59918297020150268</v>
      </c>
      <c r="O11" s="24">
        <v>7017630947</v>
      </c>
      <c r="P11" s="26">
        <f t="shared" si="3"/>
        <v>0.59918297020150268</v>
      </c>
      <c r="Q11" s="24">
        <f>+G11-O11</f>
        <v>4694369053</v>
      </c>
    </row>
    <row r="12" spans="1:21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2670312631</v>
      </c>
      <c r="L12" s="26">
        <f t="shared" si="2"/>
        <v>0.60730330475324079</v>
      </c>
      <c r="M12" s="24">
        <v>2670312631</v>
      </c>
      <c r="N12" s="26">
        <f t="shared" si="1"/>
        <v>0.60730330475324079</v>
      </c>
      <c r="O12" s="24">
        <v>2670312631</v>
      </c>
      <c r="P12" s="26">
        <f t="shared" si="3"/>
        <v>0.60730330475324079</v>
      </c>
      <c r="Q12" s="24">
        <f>+G12-O12</f>
        <v>1726687369</v>
      </c>
    </row>
    <row r="13" spans="1:21" ht="27" customHeight="1">
      <c r="B13" s="21" t="s">
        <v>29</v>
      </c>
      <c r="C13" s="22" t="s">
        <v>18</v>
      </c>
      <c r="D13" s="22">
        <v>10</v>
      </c>
      <c r="E13" s="22" t="s">
        <v>19</v>
      </c>
      <c r="F13" s="23" t="s">
        <v>30</v>
      </c>
      <c r="G13" s="24">
        <v>1205000000</v>
      </c>
      <c r="H13" s="24">
        <v>0</v>
      </c>
      <c r="I13" s="24">
        <v>1205000000</v>
      </c>
      <c r="J13" s="25">
        <f t="shared" si="0"/>
        <v>1</v>
      </c>
      <c r="K13" s="24">
        <v>935535520</v>
      </c>
      <c r="L13" s="26">
        <f t="shared" si="2"/>
        <v>0.77637802489626551</v>
      </c>
      <c r="M13" s="24">
        <v>918303489</v>
      </c>
      <c r="N13" s="26">
        <f t="shared" si="1"/>
        <v>0.76207758423236516</v>
      </c>
      <c r="O13" s="24">
        <v>918303489</v>
      </c>
      <c r="P13" s="26">
        <f t="shared" si="3"/>
        <v>0.76207758423236516</v>
      </c>
      <c r="Q13" s="24">
        <f>+G13-O13</f>
        <v>286696511</v>
      </c>
    </row>
    <row r="14" spans="1:21" ht="27" customHeight="1">
      <c r="B14" s="16" t="s">
        <v>31</v>
      </c>
      <c r="C14" s="17" t="s">
        <v>18</v>
      </c>
      <c r="D14" s="17">
        <v>10</v>
      </c>
      <c r="E14" s="17" t="s">
        <v>19</v>
      </c>
      <c r="F14" s="18" t="s">
        <v>32</v>
      </c>
      <c r="G14" s="19">
        <f>+G17+G15</f>
        <v>994000000</v>
      </c>
      <c r="H14" s="19">
        <f>+H17+H15</f>
        <v>0</v>
      </c>
      <c r="I14" s="19">
        <f>+I17+I15</f>
        <v>740117975</v>
      </c>
      <c r="J14" s="20">
        <f t="shared" si="0"/>
        <v>0.7445854879275654</v>
      </c>
      <c r="K14" s="19">
        <f>+K17+K15</f>
        <v>610522149</v>
      </c>
      <c r="L14" s="20">
        <f t="shared" si="2"/>
        <v>0.61420739336016095</v>
      </c>
      <c r="M14" s="19">
        <f>+M17+M15</f>
        <v>303602586.58000004</v>
      </c>
      <c r="N14" s="20">
        <f t="shared" si="1"/>
        <v>0.30543519776659966</v>
      </c>
      <c r="O14" s="19">
        <f>+O17+O15</f>
        <v>303602586.58000004</v>
      </c>
      <c r="P14" s="20">
        <f>+O14/G14</f>
        <v>0.30543519776659966</v>
      </c>
      <c r="Q14" s="19">
        <f>+Q17+Q15</f>
        <v>690397413.41999996</v>
      </c>
      <c r="R14" s="5"/>
      <c r="S14" s="7"/>
    </row>
    <row r="15" spans="1:21" ht="27" customHeight="1">
      <c r="B15" s="10" t="s">
        <v>33</v>
      </c>
      <c r="C15" s="11" t="s">
        <v>18</v>
      </c>
      <c r="D15" s="11">
        <v>10</v>
      </c>
      <c r="E15" s="11" t="s">
        <v>19</v>
      </c>
      <c r="F15" s="12" t="s">
        <v>34</v>
      </c>
      <c r="G15" s="13">
        <f>+G16</f>
        <v>380974660</v>
      </c>
      <c r="H15" s="13">
        <f>+H16</f>
        <v>0</v>
      </c>
      <c r="I15" s="13">
        <f>+I16</f>
        <v>212518596</v>
      </c>
      <c r="J15" s="14">
        <f t="shared" si="0"/>
        <v>0.55782869128356205</v>
      </c>
      <c r="K15" s="13">
        <f>+K16</f>
        <v>173120301</v>
      </c>
      <c r="L15" s="15">
        <f t="shared" si="2"/>
        <v>0.45441421484568029</v>
      </c>
      <c r="M15" s="13">
        <f>+M16</f>
        <v>142020245.63</v>
      </c>
      <c r="N15" s="15">
        <f t="shared" si="1"/>
        <v>0.37278134359382326</v>
      </c>
      <c r="O15" s="13">
        <f>+O16</f>
        <v>142020245.63</v>
      </c>
      <c r="P15" s="15">
        <f t="shared" si="3"/>
        <v>0.37278134359382326</v>
      </c>
      <c r="Q15" s="13">
        <f>+Q16</f>
        <v>238954414.37</v>
      </c>
    </row>
    <row r="16" spans="1:21" ht="27" customHeight="1">
      <c r="B16" s="21" t="s">
        <v>35</v>
      </c>
      <c r="C16" s="22" t="s">
        <v>18</v>
      </c>
      <c r="D16" s="22">
        <v>10</v>
      </c>
      <c r="E16" s="22" t="s">
        <v>19</v>
      </c>
      <c r="F16" s="23" t="s">
        <v>36</v>
      </c>
      <c r="G16" s="24">
        <v>380974660</v>
      </c>
      <c r="H16" s="24">
        <v>0</v>
      </c>
      <c r="I16" s="24">
        <v>212518596</v>
      </c>
      <c r="J16" s="25">
        <f t="shared" si="0"/>
        <v>0.55782869128356205</v>
      </c>
      <c r="K16" s="24">
        <v>173120301</v>
      </c>
      <c r="L16" s="26">
        <f t="shared" si="2"/>
        <v>0.45441421484568029</v>
      </c>
      <c r="M16" s="24">
        <v>142020245.63</v>
      </c>
      <c r="N16" s="26">
        <f t="shared" si="1"/>
        <v>0.37278134359382326</v>
      </c>
      <c r="O16" s="24">
        <v>142020245.63</v>
      </c>
      <c r="P16" s="26">
        <f t="shared" si="3"/>
        <v>0.37278134359382326</v>
      </c>
      <c r="Q16" s="24">
        <f>+G16-O16</f>
        <v>238954414.37</v>
      </c>
    </row>
    <row r="17" spans="2:17" ht="27" customHeight="1">
      <c r="B17" s="10" t="s">
        <v>37</v>
      </c>
      <c r="C17" s="11" t="s">
        <v>18</v>
      </c>
      <c r="D17" s="11">
        <v>10</v>
      </c>
      <c r="E17" s="34" t="s">
        <v>19</v>
      </c>
      <c r="F17" s="35" t="s">
        <v>38</v>
      </c>
      <c r="G17" s="36">
        <f>+G18+G19</f>
        <v>613025340</v>
      </c>
      <c r="H17" s="36">
        <v>0</v>
      </c>
      <c r="I17" s="36">
        <f>+I18+I19</f>
        <v>527599379</v>
      </c>
      <c r="J17" s="37">
        <f t="shared" si="0"/>
        <v>0.86064856470696627</v>
      </c>
      <c r="K17" s="36">
        <f>+K18+K19</f>
        <v>437401848</v>
      </c>
      <c r="L17" s="37">
        <f t="shared" si="2"/>
        <v>0.71351348706074691</v>
      </c>
      <c r="M17" s="36">
        <f>+M18+M19</f>
        <v>161582340.95000002</v>
      </c>
      <c r="N17" s="37">
        <f t="shared" si="1"/>
        <v>0.26358182999417284</v>
      </c>
      <c r="O17" s="36">
        <f>+O18+O19</f>
        <v>161582340.95000002</v>
      </c>
      <c r="P17" s="37">
        <f t="shared" si="3"/>
        <v>0.26358182999417284</v>
      </c>
      <c r="Q17" s="36">
        <f>+Q18+Q19</f>
        <v>451442999.04999995</v>
      </c>
    </row>
    <row r="18" spans="2:17" ht="27" customHeight="1">
      <c r="B18" s="21" t="s">
        <v>39</v>
      </c>
      <c r="C18" s="22" t="s">
        <v>18</v>
      </c>
      <c r="D18" s="22">
        <v>10</v>
      </c>
      <c r="E18" s="22" t="s">
        <v>19</v>
      </c>
      <c r="F18" s="23" t="s">
        <v>40</v>
      </c>
      <c r="G18" s="24">
        <v>64000000</v>
      </c>
      <c r="H18" s="24">
        <v>0</v>
      </c>
      <c r="I18" s="24">
        <v>18160000</v>
      </c>
      <c r="J18" s="25">
        <f t="shared" si="0"/>
        <v>0.28375</v>
      </c>
      <c r="K18" s="24">
        <v>18160000</v>
      </c>
      <c r="L18" s="26">
        <f t="shared" si="2"/>
        <v>0.28375</v>
      </c>
      <c r="M18" s="24">
        <v>5942575.3399999999</v>
      </c>
      <c r="N18" s="26">
        <f t="shared" si="1"/>
        <v>9.2852739687499991E-2</v>
      </c>
      <c r="O18" s="24">
        <v>5942575.3399999999</v>
      </c>
      <c r="P18" s="26">
        <f t="shared" si="3"/>
        <v>9.2852739687499991E-2</v>
      </c>
      <c r="Q18" s="24">
        <f>+G18-O18</f>
        <v>58057424.659999996</v>
      </c>
    </row>
    <row r="19" spans="2:17" ht="27" customHeight="1">
      <c r="B19" s="21" t="s">
        <v>41</v>
      </c>
      <c r="C19" s="22" t="s">
        <v>18</v>
      </c>
      <c r="D19" s="22">
        <v>10</v>
      </c>
      <c r="E19" s="22" t="s">
        <v>19</v>
      </c>
      <c r="F19" s="23" t="s">
        <v>42</v>
      </c>
      <c r="G19" s="24">
        <v>549025340</v>
      </c>
      <c r="H19" s="24">
        <v>0</v>
      </c>
      <c r="I19" s="24">
        <v>509439379</v>
      </c>
      <c r="J19" s="25">
        <f t="shared" si="0"/>
        <v>0.92789775240610939</v>
      </c>
      <c r="K19" s="24">
        <v>419241848</v>
      </c>
      <c r="L19" s="26">
        <f t="shared" si="2"/>
        <v>0.76361110764031404</v>
      </c>
      <c r="M19" s="24">
        <v>155639765.61000001</v>
      </c>
      <c r="N19" s="26">
        <f t="shared" si="1"/>
        <v>0.28348375615959731</v>
      </c>
      <c r="O19" s="24">
        <v>155639765.61000001</v>
      </c>
      <c r="P19" s="26">
        <f t="shared" si="3"/>
        <v>0.28348375615959731</v>
      </c>
      <c r="Q19" s="24">
        <f>+G19-O19</f>
        <v>393385574.38999999</v>
      </c>
    </row>
    <row r="20" spans="2:17" ht="27" customHeight="1">
      <c r="B20" s="16" t="s">
        <v>43</v>
      </c>
      <c r="C20" s="17" t="s">
        <v>18</v>
      </c>
      <c r="D20" s="17" t="s">
        <v>44</v>
      </c>
      <c r="E20" s="17" t="s">
        <v>19</v>
      </c>
      <c r="F20" s="18" t="s">
        <v>45</v>
      </c>
      <c r="G20" s="19">
        <f>+G21</f>
        <v>41000000</v>
      </c>
      <c r="H20" s="19">
        <f>+H21</f>
        <v>0</v>
      </c>
      <c r="I20" s="19">
        <f>+I21</f>
        <v>41000000</v>
      </c>
      <c r="J20" s="20">
        <f t="shared" si="0"/>
        <v>1</v>
      </c>
      <c r="K20" s="19">
        <f t="shared" ref="K20:O21" si="4">+K21</f>
        <v>11385457</v>
      </c>
      <c r="L20" s="20">
        <f t="shared" si="2"/>
        <v>0.27769407317073169</v>
      </c>
      <c r="M20" s="19">
        <f>+M21</f>
        <v>11385457</v>
      </c>
      <c r="N20" s="20">
        <f t="shared" si="1"/>
        <v>0.27769407317073169</v>
      </c>
      <c r="O20" s="19">
        <f t="shared" si="4"/>
        <v>11385457</v>
      </c>
      <c r="P20" s="20">
        <f t="shared" si="3"/>
        <v>0.27769407317073169</v>
      </c>
      <c r="Q20" s="19">
        <f>+Q21</f>
        <v>29614543</v>
      </c>
    </row>
    <row r="21" spans="2:17" ht="27" customHeight="1">
      <c r="B21" s="10" t="s">
        <v>46</v>
      </c>
      <c r="C21" s="11" t="s">
        <v>18</v>
      </c>
      <c r="D21" s="11" t="s">
        <v>44</v>
      </c>
      <c r="E21" s="11" t="s">
        <v>19</v>
      </c>
      <c r="F21" s="12" t="s">
        <v>47</v>
      </c>
      <c r="G21" s="13">
        <f>+G22</f>
        <v>41000000</v>
      </c>
      <c r="H21" s="13">
        <v>0</v>
      </c>
      <c r="I21" s="13">
        <f>+I22</f>
        <v>41000000</v>
      </c>
      <c r="J21" s="14">
        <f t="shared" si="0"/>
        <v>1</v>
      </c>
      <c r="K21" s="13">
        <f>+K22</f>
        <v>11385457</v>
      </c>
      <c r="L21" s="15">
        <f t="shared" si="2"/>
        <v>0.27769407317073169</v>
      </c>
      <c r="M21" s="13">
        <f t="shared" si="4"/>
        <v>11385457</v>
      </c>
      <c r="N21" s="15">
        <f t="shared" si="1"/>
        <v>0.27769407317073169</v>
      </c>
      <c r="O21" s="13">
        <f>+O22</f>
        <v>11385457</v>
      </c>
      <c r="P21" s="15">
        <f t="shared" si="3"/>
        <v>0.27769407317073169</v>
      </c>
      <c r="Q21" s="13">
        <f>+Q22</f>
        <v>29614543</v>
      </c>
    </row>
    <row r="22" spans="2:17" ht="27" customHeight="1">
      <c r="B22" s="21" t="s">
        <v>48</v>
      </c>
      <c r="C22" s="22" t="s">
        <v>18</v>
      </c>
      <c r="D22" s="22" t="s">
        <v>44</v>
      </c>
      <c r="E22" s="22" t="s">
        <v>19</v>
      </c>
      <c r="F22" s="23" t="s">
        <v>49</v>
      </c>
      <c r="G22" s="24">
        <v>41000000</v>
      </c>
      <c r="H22" s="24">
        <v>0</v>
      </c>
      <c r="I22" s="24">
        <v>41000000</v>
      </c>
      <c r="J22" s="25">
        <f t="shared" si="0"/>
        <v>1</v>
      </c>
      <c r="K22" s="24">
        <v>11385457</v>
      </c>
      <c r="L22" s="26">
        <f t="shared" si="2"/>
        <v>0.27769407317073169</v>
      </c>
      <c r="M22" s="24">
        <v>11385457</v>
      </c>
      <c r="N22" s="26">
        <f t="shared" si="1"/>
        <v>0.27769407317073169</v>
      </c>
      <c r="O22" s="24">
        <v>11385457</v>
      </c>
      <c r="P22" s="26">
        <f t="shared" si="3"/>
        <v>0.27769407317073169</v>
      </c>
      <c r="Q22" s="24">
        <f>+G22-O22</f>
        <v>29614543</v>
      </c>
    </row>
    <row r="23" spans="2:17" ht="39.75" customHeight="1">
      <c r="B23" s="16" t="s">
        <v>50</v>
      </c>
      <c r="C23" s="17" t="s">
        <v>18</v>
      </c>
      <c r="D23" s="17" t="s">
        <v>44</v>
      </c>
      <c r="E23" s="17" t="s">
        <v>19</v>
      </c>
      <c r="F23" s="18" t="s">
        <v>51</v>
      </c>
      <c r="G23" s="19">
        <f>+G24+G26</f>
        <v>27000000</v>
      </c>
      <c r="H23" s="19">
        <f t="shared" ref="H23:O23" si="5">+H24+H26</f>
        <v>0</v>
      </c>
      <c r="I23" s="19">
        <f t="shared" si="5"/>
        <v>2935600</v>
      </c>
      <c r="J23" s="20">
        <f>I23/G23</f>
        <v>0.10872592592592592</v>
      </c>
      <c r="K23" s="19">
        <f t="shared" si="5"/>
        <v>2935600</v>
      </c>
      <c r="L23" s="20">
        <f>K23/G23</f>
        <v>0.10872592592592592</v>
      </c>
      <c r="M23" s="19">
        <f t="shared" si="5"/>
        <v>2935600</v>
      </c>
      <c r="N23" s="20">
        <f>M23/G23</f>
        <v>0.10872592592592592</v>
      </c>
      <c r="O23" s="19">
        <f t="shared" si="5"/>
        <v>2935600</v>
      </c>
      <c r="P23" s="20">
        <f>O23/G23</f>
        <v>0.10872592592592592</v>
      </c>
      <c r="Q23" s="19">
        <f>+Q24+Q26</f>
        <v>24064400</v>
      </c>
    </row>
    <row r="24" spans="2:17" ht="27" customHeight="1">
      <c r="B24" s="10" t="s">
        <v>52</v>
      </c>
      <c r="C24" s="11" t="s">
        <v>18</v>
      </c>
      <c r="D24" s="11" t="s">
        <v>44</v>
      </c>
      <c r="E24" s="11" t="s">
        <v>19</v>
      </c>
      <c r="F24" s="12" t="s">
        <v>53</v>
      </c>
      <c r="G24" s="13">
        <f>+G25</f>
        <v>9000000</v>
      </c>
      <c r="H24" s="13">
        <f>+H25</f>
        <v>0</v>
      </c>
      <c r="I24" s="13">
        <f>+I25</f>
        <v>2935600</v>
      </c>
      <c r="J24" s="14">
        <f t="shared" si="0"/>
        <v>0.32617777777777779</v>
      </c>
      <c r="K24" s="13">
        <f>+K25</f>
        <v>2935600</v>
      </c>
      <c r="L24" s="15">
        <f t="shared" si="2"/>
        <v>0.32617777777777779</v>
      </c>
      <c r="M24" s="13">
        <f>+M25</f>
        <v>2935600</v>
      </c>
      <c r="N24" s="15">
        <f t="shared" si="1"/>
        <v>0.32617777777777779</v>
      </c>
      <c r="O24" s="13">
        <f>+O25</f>
        <v>2935600</v>
      </c>
      <c r="P24" s="15">
        <f>+O24/G24</f>
        <v>0.32617777777777779</v>
      </c>
      <c r="Q24" s="13">
        <f>+Q25</f>
        <v>6064400</v>
      </c>
    </row>
    <row r="25" spans="2:17" ht="27" customHeight="1">
      <c r="B25" s="21" t="s">
        <v>54</v>
      </c>
      <c r="C25" s="22" t="s">
        <v>18</v>
      </c>
      <c r="D25" s="22" t="s">
        <v>44</v>
      </c>
      <c r="E25" s="22" t="s">
        <v>19</v>
      </c>
      <c r="F25" s="23" t="s">
        <v>55</v>
      </c>
      <c r="G25" s="24">
        <v>9000000</v>
      </c>
      <c r="H25" s="24">
        <v>0</v>
      </c>
      <c r="I25" s="24">
        <v>2935600</v>
      </c>
      <c r="J25" s="25">
        <f t="shared" si="0"/>
        <v>0.32617777777777779</v>
      </c>
      <c r="K25" s="24">
        <v>2935600</v>
      </c>
      <c r="L25" s="26">
        <f t="shared" si="2"/>
        <v>0.32617777777777779</v>
      </c>
      <c r="M25" s="24">
        <v>2935600</v>
      </c>
      <c r="N25" s="26">
        <f t="shared" si="1"/>
        <v>0.32617777777777779</v>
      </c>
      <c r="O25" s="24">
        <v>2935600</v>
      </c>
      <c r="P25" s="26">
        <f t="shared" si="3"/>
        <v>0.32617777777777779</v>
      </c>
      <c r="Q25" s="24">
        <f>+G25-O25</f>
        <v>6064400</v>
      </c>
    </row>
    <row r="26" spans="2:17" ht="27" customHeight="1">
      <c r="B26" s="33" t="s">
        <v>56</v>
      </c>
      <c r="C26" s="34" t="s">
        <v>18</v>
      </c>
      <c r="D26" s="34" t="s">
        <v>44</v>
      </c>
      <c r="E26" s="34" t="s">
        <v>19</v>
      </c>
      <c r="F26" s="35" t="s">
        <v>57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58</v>
      </c>
      <c r="C27" s="22" t="s">
        <v>18</v>
      </c>
      <c r="D27" s="22">
        <v>11</v>
      </c>
      <c r="E27" s="22" t="s">
        <v>59</v>
      </c>
      <c r="F27" s="22" t="s">
        <v>60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  <row r="55" spans="7:12" ht="19.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2026-09-02T17:51:06Z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