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6/4.2 Informes Presupuestales/4.2.2. Informes de Ejecución Vigencia y Rezago Presupuestal/"/>
    </mc:Choice>
  </mc:AlternateContent>
  <xr:revisionPtr revIDLastSave="299" documentId="8_{6BDC9AAF-7ECA-4209-B21E-33290224138C}" xr6:coauthVersionLast="47" xr6:coauthVersionMax="47" xr10:uidLastSave="{3D2C7EFE-4A91-425B-AE84-4F5D2E812C37}"/>
  <bookViews>
    <workbookView xWindow="-103" yWindow="-103" windowWidth="33120" windowHeight="18000" tabRatio="766" xr2:uid="{00000000-000D-0000-FFFF-FFFF00000000}"/>
  </bookViews>
  <sheets>
    <sheet name="ABRIL" sheetId="24" r:id="rId1"/>
  </sheets>
  <definedNames>
    <definedName name="_xlnm.Print_Area" localSheetId="0">ABRIL!$A$1:$R$54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<sst xmlns="http://schemas.openxmlformats.org/spreadsheetml/2006/main" count="115" uniqueCount="64">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</sst>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(ABRIL!$G$7,ABRIL!$H$7,ABRIL!$I$7,ABRIL!$K$7,ABRIL!$M$7,ABRIL!$O$7)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(ABRIL!$G$8,ABRIL!$H$8,ABRIL!$I$8,ABRIL!$K$8,ABRIL!$M$8,ABRIL!$O$8)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18181922540</c:v>
                </c:pt>
                <c:pt idx="2">
                  <c:v>5811852655</c:v>
                </c:pt>
                <c:pt idx="3">
                  <c:v>5374393326.4200001</c:v>
                </c:pt>
                <c:pt idx="4">
                  <c:v>5374393326.4200001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4"/>
  <sheetViews>
    <sheetView showGridLines="0" tabSelected="1" topLeftCell="B1" zoomScale="70" zoomScaleNormal="70" zoomScaleSheetLayoutView="70" workbookViewId="0">
      <selection activeCell="F4" sqref="F4:O4"/>
    </sheetView>
  </sheetViews>
  <sheetFormatPr baseColWidth="10" defaultColWidth="11.4609375" defaultRowHeight="14.15"/>
  <cols>
    <col min="1" max="1" width="2.61328125" style="1" customWidth="1"/>
    <col min="2" max="2" width="11.53515625" style="1" bestFit="1" customWidth="1"/>
    <col min="3" max="3" width="9.53515625" style="1" customWidth="1"/>
    <col min="4" max="4" width="6" style="1" customWidth="1"/>
    <col min="5" max="5" width="6.61328125" style="1" customWidth="1"/>
    <col min="6" max="6" width="39.4609375" style="1" customWidth="1"/>
    <col min="7" max="7" width="26.3828125" style="1" customWidth="1"/>
    <col min="8" max="8" width="26.3828125" style="1" hidden="1" customWidth="1"/>
    <col min="9" max="9" width="26.3828125" style="1" customWidth="1"/>
    <col min="10" max="10" width="18.61328125" style="1" bestFit="1" customWidth="1"/>
    <col min="11" max="11" width="25.61328125" style="1" bestFit="1" customWidth="1"/>
    <col min="12" max="12" width="14.3828125" style="1" bestFit="1" customWidth="1"/>
    <col min="13" max="13" width="18.921875" style="1" bestFit="1" customWidth="1"/>
    <col min="14" max="14" width="12.69140625" style="1" bestFit="1" customWidth="1"/>
    <col min="15" max="15" width="25.3828125" style="1" bestFit="1" customWidth="1"/>
    <col min="16" max="16" width="12.3828125" style="1" customWidth="1"/>
    <col min="17" max="17" width="26.3828125" style="1" bestFit="1" customWidth="1"/>
    <col min="18" max="18" width="3" style="1" customWidth="1"/>
    <col min="19" max="19" width="20.61328125" style="1" bestFit="1" customWidth="1"/>
    <col min="20" max="16384" width="11.4609375" style="1"/>
  </cols>
  <sheetData>
    <row r="1" spans="1:21" ht="24.75" customHeight="1"/>
    <row r="2" spans="1:21" ht="15.4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.149999999999999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.149999999999999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18181922540</v>
      </c>
      <c r="J8" s="31">
        <f t="shared" ref="J8:J25" si="0">+I8/G8</f>
        <v>0.98943853613408794</v>
      </c>
      <c r="K8" s="30">
        <f>+K9+K14+K20+K23</f>
        <v>5811852655</v>
      </c>
      <c r="L8" s="32">
        <f>+K8/G8</f>
        <v>0.31627408875707447</v>
      </c>
      <c r="M8" s="30">
        <f>+M9+M14+M20+M23</f>
        <v>5374393326.4200001</v>
      </c>
      <c r="N8" s="32">
        <f t="shared" ref="N8:N26" si="1">+M8/G8</f>
        <v>0.29246807392359597</v>
      </c>
      <c r="O8" s="30">
        <f>+O9+O14+O20+O23</f>
        <v>5374393326.4200001</v>
      </c>
      <c r="P8" s="32">
        <f>+O8/G8</f>
        <v>0.29246807392359597</v>
      </c>
      <c r="Q8" s="30">
        <f>+Q9+Q14+Q20+Q23</f>
        <v>13001606673.58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17344000000</v>
      </c>
      <c r="H9" s="19">
        <f>+H10</f>
        <v>0</v>
      </c>
      <c r="I9" s="19">
        <f>+I10</f>
        <v>17344000000</v>
      </c>
      <c r="J9" s="20">
        <f t="shared" si="0"/>
        <v>1</v>
      </c>
      <c r="K9" s="19">
        <f>+K10</f>
        <v>5313494250</v>
      </c>
      <c r="L9" s="20">
        <f t="shared" ref="L9:L25" si="2">+K9/G9</f>
        <v>0.30635921644372693</v>
      </c>
      <c r="M9" s="19">
        <f>+M10</f>
        <v>5313494250</v>
      </c>
      <c r="N9" s="20">
        <f t="shared" si="1"/>
        <v>0.30635921644372693</v>
      </c>
      <c r="O9" s="19">
        <f>+O10</f>
        <v>5313494250</v>
      </c>
      <c r="P9" s="20">
        <f t="shared" ref="P9:P26" si="3">+O9/G9</f>
        <v>0.30635921644372693</v>
      </c>
      <c r="Q9" s="19">
        <f>+Q10</f>
        <v>12030505750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17344000000</v>
      </c>
      <c r="H10" s="13">
        <v>0</v>
      </c>
      <c r="I10" s="13">
        <f>+I11+I12+I13</f>
        <v>17344000000</v>
      </c>
      <c r="J10" s="14">
        <f t="shared" si="0"/>
        <v>1</v>
      </c>
      <c r="K10" s="13">
        <f>+K11+K12+K13</f>
        <v>5313494250</v>
      </c>
      <c r="L10" s="15">
        <f t="shared" si="2"/>
        <v>0.30635921644372693</v>
      </c>
      <c r="M10" s="13">
        <f>+M11+M12+M13</f>
        <v>5313494250</v>
      </c>
      <c r="N10" s="15">
        <f t="shared" si="1"/>
        <v>0.30635921644372693</v>
      </c>
      <c r="O10" s="13">
        <f>+O11+O12+O13</f>
        <v>5313494250</v>
      </c>
      <c r="P10" s="15">
        <f t="shared" si="3"/>
        <v>0.30635921644372693</v>
      </c>
      <c r="Q10" s="13">
        <f>+Q11+Q12+Q13</f>
        <v>12030505750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12262000000</v>
      </c>
      <c r="H11" s="24">
        <v>0</v>
      </c>
      <c r="I11" s="24">
        <v>12262000000</v>
      </c>
      <c r="J11" s="25">
        <f t="shared" si="0"/>
        <v>1</v>
      </c>
      <c r="K11" s="24">
        <v>3527055848</v>
      </c>
      <c r="L11" s="26">
        <f t="shared" si="2"/>
        <v>0.28764115543956942</v>
      </c>
      <c r="M11" s="24">
        <v>3527055848</v>
      </c>
      <c r="N11" s="26">
        <f t="shared" si="1"/>
        <v>0.28764115543956942</v>
      </c>
      <c r="O11" s="24">
        <v>3527055848</v>
      </c>
      <c r="P11" s="26">
        <f t="shared" si="3"/>
        <v>0.28764115543956942</v>
      </c>
      <c r="Q11" s="24">
        <f>+G11-O11</f>
        <v>8734944152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1315055787</v>
      </c>
      <c r="L12" s="26">
        <f t="shared" si="2"/>
        <v>0.29908023356834207</v>
      </c>
      <c r="M12" s="24">
        <v>1315055787</v>
      </c>
      <c r="N12" s="26">
        <f t="shared" si="1"/>
        <v>0.29908023356834207</v>
      </c>
      <c r="O12" s="24">
        <v>1315055787</v>
      </c>
      <c r="P12" s="26">
        <f t="shared" si="3"/>
        <v>0.29908023356834207</v>
      </c>
      <c r="Q12" s="24">
        <f>+G12-O12</f>
        <v>3081944213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685000000</v>
      </c>
      <c r="H13" s="24">
        <v>0</v>
      </c>
      <c r="I13" s="24">
        <v>685000000</v>
      </c>
      <c r="J13" s="25">
        <f t="shared" si="0"/>
        <v>1</v>
      </c>
      <c r="K13" s="24">
        <v>471382615</v>
      </c>
      <c r="L13" s="26">
        <f t="shared" si="2"/>
        <v>0.68814980291970806</v>
      </c>
      <c r="M13" s="24">
        <v>471382615</v>
      </c>
      <c r="N13" s="26">
        <f t="shared" si="1"/>
        <v>0.68814980291970806</v>
      </c>
      <c r="O13" s="24">
        <v>471382615</v>
      </c>
      <c r="P13" s="26">
        <f t="shared" si="3"/>
        <v>0.68814980291970806</v>
      </c>
      <c r="Q13" s="24">
        <f>+G13-O13</f>
        <v>213617385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826922540</v>
      </c>
      <c r="J14" s="20">
        <f t="shared" si="0"/>
        <v>0.83191402414486926</v>
      </c>
      <c r="K14" s="19">
        <f>+K17+K15</f>
        <v>495486147</v>
      </c>
      <c r="L14" s="20">
        <f t="shared" si="2"/>
        <v>0.49847700905432596</v>
      </c>
      <c r="M14" s="19">
        <f>+M17+M15</f>
        <v>58026818.420000002</v>
      </c>
      <c r="N14" s="20">
        <f t="shared" si="1"/>
        <v>5.8377080905432595E-2</v>
      </c>
      <c r="O14" s="19">
        <f>+O17+O15</f>
        <v>58026818.420000002</v>
      </c>
      <c r="P14" s="20">
        <f>+O14/G14</f>
        <v>5.8377080905432595E-2</v>
      </c>
      <c r="Q14" s="19">
        <f>+Q17+Q15</f>
        <v>935973181.58000004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400000000</v>
      </c>
      <c r="H15" s="13">
        <f>+H16</f>
        <v>0</v>
      </c>
      <c r="I15" s="13">
        <f>+I16</f>
        <v>335000000</v>
      </c>
      <c r="J15" s="14">
        <f t="shared" si="0"/>
        <v>0.83750000000000002</v>
      </c>
      <c r="K15" s="13">
        <f>+K16</f>
        <v>142020246</v>
      </c>
      <c r="L15" s="15">
        <f t="shared" si="2"/>
        <v>0.35505061500000001</v>
      </c>
      <c r="M15" s="13">
        <f>+M16</f>
        <v>0</v>
      </c>
      <c r="N15" s="15">
        <f t="shared" si="1"/>
        <v>0</v>
      </c>
      <c r="O15" s="13">
        <f>+O16</f>
        <v>0</v>
      </c>
      <c r="P15" s="15">
        <f t="shared" si="3"/>
        <v>0</v>
      </c>
      <c r="Q15" s="13">
        <f>+Q16</f>
        <v>400000000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400000000</v>
      </c>
      <c r="H16" s="24">
        <v>0</v>
      </c>
      <c r="I16" s="24">
        <v>335000000</v>
      </c>
      <c r="J16" s="25">
        <f t="shared" si="0"/>
        <v>0.83750000000000002</v>
      </c>
      <c r="K16" s="24">
        <v>142020246</v>
      </c>
      <c r="L16" s="26">
        <f t="shared" si="2"/>
        <v>0.35505061500000001</v>
      </c>
      <c r="M16" s="24">
        <v>0</v>
      </c>
      <c r="N16" s="26">
        <f t="shared" si="1"/>
        <v>0</v>
      </c>
      <c r="O16" s="24">
        <v>0</v>
      </c>
      <c r="P16" s="26">
        <f t="shared" si="3"/>
        <v>0</v>
      </c>
      <c r="Q16" s="24">
        <f>+G16-O16</f>
        <v>400000000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594000000</v>
      </c>
      <c r="H17" s="36">
        <v>0</v>
      </c>
      <c r="I17" s="36">
        <f>+I18+I19</f>
        <v>491922540</v>
      </c>
      <c r="J17" s="37">
        <f t="shared" si="0"/>
        <v>0.82815242424242419</v>
      </c>
      <c r="K17" s="36">
        <f>+K18+K19</f>
        <v>353465901</v>
      </c>
      <c r="L17" s="37">
        <f t="shared" si="2"/>
        <v>0.59506043939393938</v>
      </c>
      <c r="M17" s="36">
        <f>+M18+M19</f>
        <v>58026818.420000002</v>
      </c>
      <c r="N17" s="37">
        <f t="shared" si="1"/>
        <v>9.7688246498316506E-2</v>
      </c>
      <c r="O17" s="36">
        <f>+O18+O19</f>
        <v>58026818.420000002</v>
      </c>
      <c r="P17" s="37">
        <f t="shared" si="3"/>
        <v>9.7688246498316506E-2</v>
      </c>
      <c r="Q17" s="36">
        <f>+Q18+Q19</f>
        <v>535973181.58000004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65000000</v>
      </c>
      <c r="H18" s="24">
        <v>0</v>
      </c>
      <c r="I18" s="24">
        <v>17000000</v>
      </c>
      <c r="J18" s="25">
        <f t="shared" si="0"/>
        <v>0.26153846153846155</v>
      </c>
      <c r="K18" s="24">
        <v>13000000</v>
      </c>
      <c r="L18" s="26">
        <f t="shared" si="2"/>
        <v>0.2</v>
      </c>
      <c r="M18" s="24">
        <v>1313573.02</v>
      </c>
      <c r="N18" s="26">
        <f t="shared" si="1"/>
        <v>2.0208815692307692E-2</v>
      </c>
      <c r="O18" s="24">
        <v>1313573.02</v>
      </c>
      <c r="P18" s="26">
        <f t="shared" si="3"/>
        <v>2.0208815692307692E-2</v>
      </c>
      <c r="Q18" s="24">
        <f>+G18-O18</f>
        <v>63686426.979999997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529000000</v>
      </c>
      <c r="H19" s="24">
        <v>0</v>
      </c>
      <c r="I19" s="24">
        <v>474922540</v>
      </c>
      <c r="J19" s="25">
        <f t="shared" si="0"/>
        <v>0.89777417769376178</v>
      </c>
      <c r="K19" s="24">
        <v>340465901</v>
      </c>
      <c r="L19" s="26">
        <f t="shared" si="2"/>
        <v>0.64360283742911151</v>
      </c>
      <c r="M19" s="24">
        <v>56713245.399999999</v>
      </c>
      <c r="N19" s="26">
        <f t="shared" si="1"/>
        <v>0.10720840340264649</v>
      </c>
      <c r="O19" s="24">
        <v>56713245.399999999</v>
      </c>
      <c r="P19" s="26">
        <f t="shared" si="3"/>
        <v>0.10720840340264649</v>
      </c>
      <c r="Q19" s="24">
        <f>+G19-O19</f>
        <v>472286754.60000002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11000000</v>
      </c>
      <c r="H20" s="19">
        <f>+H21</f>
        <v>0</v>
      </c>
      <c r="I20" s="19">
        <f>+I21</f>
        <v>11000000</v>
      </c>
      <c r="J20" s="20">
        <f t="shared" si="0"/>
        <v>1</v>
      </c>
      <c r="K20" s="19">
        <f t="shared" ref="K20:O21" si="4">+K21</f>
        <v>2872258</v>
      </c>
      <c r="L20" s="20">
        <f t="shared" si="2"/>
        <v>0.26111436363636364</v>
      </c>
      <c r="M20" s="19">
        <f>+M21</f>
        <v>2872258</v>
      </c>
      <c r="N20" s="20">
        <f t="shared" si="1"/>
        <v>0.26111436363636364</v>
      </c>
      <c r="O20" s="19">
        <f t="shared" si="4"/>
        <v>2872258</v>
      </c>
      <c r="P20" s="20">
        <f t="shared" si="3"/>
        <v>0.26111436363636364</v>
      </c>
      <c r="Q20" s="19">
        <f>+Q21</f>
        <v>8127742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11000000</v>
      </c>
      <c r="H21" s="13">
        <v>0</v>
      </c>
      <c r="I21" s="13">
        <f>+I22</f>
        <v>11000000</v>
      </c>
      <c r="J21" s="14">
        <f t="shared" si="0"/>
        <v>1</v>
      </c>
      <c r="K21" s="13">
        <f>+K22</f>
        <v>2872258</v>
      </c>
      <c r="L21" s="15">
        <f t="shared" si="2"/>
        <v>0.26111436363636364</v>
      </c>
      <c r="M21" s="13">
        <f t="shared" si="4"/>
        <v>2872258</v>
      </c>
      <c r="N21" s="15">
        <f t="shared" si="1"/>
        <v>0.26111436363636364</v>
      </c>
      <c r="O21" s="13">
        <f>+O22</f>
        <v>2872258</v>
      </c>
      <c r="P21" s="15">
        <f t="shared" si="3"/>
        <v>0.26111436363636364</v>
      </c>
      <c r="Q21" s="13">
        <f>+Q22</f>
        <v>8127742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11000000</v>
      </c>
      <c r="H22" s="24">
        <v>0</v>
      </c>
      <c r="I22" s="24">
        <v>11000000</v>
      </c>
      <c r="J22" s="25">
        <f t="shared" si="0"/>
        <v>1</v>
      </c>
      <c r="K22" s="24">
        <v>2872258</v>
      </c>
      <c r="L22" s="26">
        <f t="shared" si="2"/>
        <v>0.26111436363636364</v>
      </c>
      <c r="M22" s="24">
        <v>2872258</v>
      </c>
      <c r="N22" s="26">
        <f t="shared" si="1"/>
        <v>0.26111436363636364</v>
      </c>
      <c r="O22" s="24">
        <v>2872258</v>
      </c>
      <c r="P22" s="26">
        <f t="shared" si="3"/>
        <v>0.26111436363636364</v>
      </c>
      <c r="Q22" s="24">
        <f>+G22-O22</f>
        <v>8127742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0</v>
      </c>
      <c r="J23" s="20">
        <f>I23/G23</f>
        <v>0</v>
      </c>
      <c r="K23" s="19">
        <f t="shared" si="5"/>
        <v>0</v>
      </c>
      <c r="L23" s="20">
        <f>K23/G23</f>
        <v>0</v>
      </c>
      <c r="M23" s="19">
        <f t="shared" si="5"/>
        <v>0</v>
      </c>
      <c r="N23" s="20">
        <f>M23/G23</f>
        <v>0</v>
      </c>
      <c r="O23" s="19">
        <f t="shared" si="5"/>
        <v>0</v>
      </c>
      <c r="P23" s="20">
        <f>O23/G23</f>
        <v>0</v>
      </c>
      <c r="Q23" s="19">
        <f>+Q24+Q26</f>
        <v>27000000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0</v>
      </c>
      <c r="J24" s="14">
        <f t="shared" si="0"/>
        <v>0</v>
      </c>
      <c r="K24" s="13">
        <f>+K25</f>
        <v>0</v>
      </c>
      <c r="L24" s="15">
        <f t="shared" si="2"/>
        <v>0</v>
      </c>
      <c r="M24" s="13">
        <f>+M25</f>
        <v>0</v>
      </c>
      <c r="N24" s="15">
        <f t="shared" si="1"/>
        <v>0</v>
      </c>
      <c r="O24" s="13">
        <f>+O25</f>
        <v>0</v>
      </c>
      <c r="P24" s="15">
        <f>+O24/G24</f>
        <v>0</v>
      </c>
      <c r="Q24" s="13">
        <f>+Q25</f>
        <v>9000000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0</v>
      </c>
      <c r="J25" s="25">
        <f t="shared" si="0"/>
        <v>0</v>
      </c>
      <c r="K25" s="24">
        <v>0</v>
      </c>
      <c r="L25" s="26">
        <f t="shared" si="2"/>
        <v>0</v>
      </c>
      <c r="M25" s="24">
        <v>0</v>
      </c>
      <c r="N25" s="26">
        <f t="shared" si="1"/>
        <v>0</v>
      </c>
      <c r="O25" s="24">
        <v>0</v>
      </c>
      <c r="P25" s="26">
        <f t="shared" si="3"/>
        <v>0</v>
      </c>
      <c r="Q25" s="24">
        <f>+G25-O25</f>
        <v>9000000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2026-05-04T16:27:16Z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