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2" documentId="8_{4F833153-806F-4E29-B991-16501D973DC7}" xr6:coauthVersionLast="47" xr6:coauthVersionMax="47" xr10:uidLastSave="{966269EA-2618-43E2-8665-C71219D51C1D}"/>
  <bookViews>
    <workbookView xWindow="-110" yWindow="-110" windowWidth="38620" windowHeight="21100" tabRatio="766" xr2:uid="{00000000-000D-0000-FFFF-FFFF00000000}"/>
  </bookViews>
  <sheets>
    <sheet name="NOVIEMBRE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NOVIEMBRE!$A$1:$R$71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4" l="1"/>
  <c r="O21" i="24"/>
  <c r="O26" i="24"/>
  <c r="M26" i="24"/>
  <c r="J26" i="24"/>
  <c r="I26" i="24"/>
  <c r="K26" i="24"/>
  <c r="L26" i="24"/>
  <c r="Q27" i="24"/>
  <c r="G26" i="24"/>
  <c r="Q28" i="24"/>
  <c r="P28" i="24"/>
  <c r="N28" i="24"/>
  <c r="L28" i="24"/>
  <c r="J28" i="24"/>
  <c r="Q11" i="24" l="1"/>
  <c r="Q22" i="24"/>
  <c r="Q25" i="24"/>
  <c r="Q24" i="24" s="1"/>
  <c r="Q26" i="24"/>
  <c r="I10" i="24"/>
  <c r="H9" i="24"/>
  <c r="H15" i="24"/>
  <c r="H14" i="24" s="1"/>
  <c r="H20" i="24"/>
  <c r="H24" i="24"/>
  <c r="H23" i="24" s="1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H8" i="24" l="1"/>
  <c r="Q23" i="24"/>
  <c r="N23" i="26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J27" i="24" l="1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I14" i="24" s="1"/>
  <c r="J17" i="24" l="1"/>
  <c r="J14" i="24"/>
  <c r="I8" i="24" l="1"/>
  <c r="L19" i="24"/>
  <c r="K17" i="24"/>
  <c r="K14" i="24" s="1"/>
  <c r="J8" i="24" l="1"/>
  <c r="L17" i="24"/>
  <c r="L14" i="24"/>
  <c r="K8" i="24"/>
  <c r="L8" i="24" s="1"/>
</calcChain>
</file>

<file path=xl/sharedStrings.xml><?xml version="1.0" encoding="utf-8"?>
<sst xmlns="http://schemas.openxmlformats.org/spreadsheetml/2006/main" count="240" uniqueCount="70">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</sst>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(NOVIEMBRE!$G$7,NOVIEMBRE!$H$7,NOVIEMBRE!$I$7,NOVIEMBRE!$K$7,NOVIEMBRE!$M$7,NOVIEMBRE!$O$7)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(NOVIEMBRE!$G$8,NOVIEMBRE!$H$8,NOVIEMBRE!$I$8,NOVIEMBRE!$K$8,NOVIEMBRE!$M$8,NOVIEMBRE!$O$8)</c:f>
              <c:numCache>
                <c:formatCode>[$-1240A]"$"\ #,##0.00;\-"$"\ #,##0.00</c:formatCode>
                <c:ptCount val="5"/>
                <c:pt idx="0">
                  <c:v>17329000000</c:v>
                </c:pt>
                <c:pt idx="1">
                  <c:v>16725687966</c:v>
                </c:pt>
                <c:pt idx="2">
                  <c:v>14102551263.49</c:v>
                </c:pt>
                <c:pt idx="3">
                  <c:v>13812950399.940001</c:v>
                </c:pt>
                <c:pt idx="4">
                  <c:v>13812950399.940001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(NOVIEMBRE!$G$7,NOVIEMBRE!$I$7,NOVIEMBRE!$K$7,NOVIEMBRE!$M$7,NOVIEMBRE!$O$7)</c15:sqref>
                  </c15:fullRef>
                </c:ext>
              </c:extLst>
              <c:f>(NOVIEMBRE!$I$7,NOVIEMBRE!$K$7,NOVIEMBRE!$M$7,NOVIEMBRE!$O$7)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(NOVIEMBRE!$G$8,NOVIEMBRE!$I$8,NOVIEMBRE!$K$8,NOVIEMBRE!$M$8,NOVIEMBRE!$O$8)</c15:sqref>
                  </c15:fullRef>
                </c:ext>
              </c:extLst>
              <c:f>(NOVIEMBRE!$I$8,NOVIEMBRE!$K$8,NOVIEMBRE!$M$8,NOVIEMBRE!$O$8)</c:f>
              <c:numCache>
                <c:formatCode>[$-1240A]"$"\ #,##0.00;\-"$"\ #,##0.00</c:formatCode>
                <c:ptCount val="4"/>
                <c:pt idx="0">
                  <c:v>16725687966</c:v>
                </c:pt>
                <c:pt idx="1">
                  <c:v>14102551263.49</c:v>
                </c:pt>
                <c:pt idx="2">
                  <c:v>13812950399.940001</c:v>
                </c:pt>
                <c:pt idx="3">
                  <c:v>13812950399.940001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1721858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30</xdr:row>
      <xdr:rowOff>0</xdr:rowOff>
    </xdr:from>
    <xdr:to>
      <xdr:col>16</xdr:col>
      <xdr:colOff>1661103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1"/>
  <sheetViews>
    <sheetView showGridLines="0" tabSelected="1" zoomScaleNormal="100" zoomScaleSheetLayoutView="70" workbookViewId="0">
      <selection activeCell="O8" sqref="O8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25.36328125" style="1" bestFit="1" customWidth="1"/>
    <col min="14" max="14" width="12" style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21" ht="24.75" customHeight="1"/>
    <row r="2" spans="1:21" ht="15.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21" ht="20">
      <c r="B3" s="16" t="s">
        <v>0</v>
      </c>
      <c r="C3" s="16" t="s">
        <v>0</v>
      </c>
      <c r="D3" s="16" t="s">
        <v>0</v>
      </c>
      <c r="E3" s="16" t="s">
        <v>0</v>
      </c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21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21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>
      <c r="A6" s="18"/>
      <c r="B6" s="16"/>
      <c r="C6" s="16"/>
      <c r="D6" s="16"/>
      <c r="E6" s="16"/>
      <c r="G6" s="98"/>
      <c r="H6" s="27"/>
      <c r="I6" s="98"/>
      <c r="J6" s="27"/>
      <c r="K6" s="98"/>
      <c r="L6" s="27"/>
      <c r="M6" s="98"/>
      <c r="N6" s="27"/>
      <c r="O6" s="98"/>
    </row>
    <row r="7" spans="1:21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17329000000</v>
      </c>
      <c r="H8" s="85">
        <f>+H9+H14+H20+H23</f>
        <v>0</v>
      </c>
      <c r="I8" s="85">
        <f>+I9+I14+I20+I23</f>
        <v>16725687966</v>
      </c>
      <c r="J8" s="86">
        <f t="shared" ref="J8:J27" si="0">+I8/G8</f>
        <v>0.96518483270817701</v>
      </c>
      <c r="K8" s="85">
        <f>+K9+K14+K20+K23</f>
        <v>14102551263.49</v>
      </c>
      <c r="L8" s="87">
        <f>+K8/G8</f>
        <v>0.81381217978475384</v>
      </c>
      <c r="M8" s="85">
        <f>+M9+M14+M20+M23</f>
        <v>13812950399.940001</v>
      </c>
      <c r="N8" s="87">
        <f t="shared" ref="N8:N27" si="1">+M8/G8</f>
        <v>0.79710025967684228</v>
      </c>
      <c r="O8" s="85">
        <f>+O9+O14+O20+O23</f>
        <v>13812950399.940001</v>
      </c>
      <c r="P8" s="93">
        <f>+O8/G8</f>
        <v>0.79710025967684228</v>
      </c>
      <c r="Q8" s="85">
        <f>+Q9+Q14+Q20+Q23</f>
        <v>3516049600.0599999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16055000000</v>
      </c>
      <c r="H9" s="74">
        <f>+H10</f>
        <v>0</v>
      </c>
      <c r="I9" s="74">
        <f>+I10</f>
        <v>15675000000</v>
      </c>
      <c r="J9" s="75">
        <f t="shared" si="0"/>
        <v>0.97633136094674555</v>
      </c>
      <c r="K9" s="74">
        <f>+K10</f>
        <v>13233368607</v>
      </c>
      <c r="L9" s="75">
        <f t="shared" ref="L9:L27" si="2">+K9/G9</f>
        <v>0.82425217109934601</v>
      </c>
      <c r="M9" s="74">
        <f>+M10</f>
        <v>13223294011</v>
      </c>
      <c r="N9" s="75">
        <f t="shared" si="1"/>
        <v>0.82362466589847405</v>
      </c>
      <c r="O9" s="74">
        <f>+O10</f>
        <v>13223294011</v>
      </c>
      <c r="P9" s="75">
        <f t="shared" ref="P9:P27" si="3">+O9/G9</f>
        <v>0.82362466589847405</v>
      </c>
      <c r="Q9" s="74">
        <f>+Q10</f>
        <v>2831705989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16055000000</v>
      </c>
      <c r="H10" s="68">
        <v>0</v>
      </c>
      <c r="I10" s="68">
        <f>+I11+I12+I13</f>
        <v>15675000000</v>
      </c>
      <c r="J10" s="69">
        <f t="shared" si="0"/>
        <v>0.97633136094674555</v>
      </c>
      <c r="K10" s="68">
        <f>+K11+K12+K13</f>
        <v>13233368607</v>
      </c>
      <c r="L10" s="70">
        <f t="shared" si="2"/>
        <v>0.82425217109934601</v>
      </c>
      <c r="M10" s="68">
        <f>+M11+M12+M13</f>
        <v>13223294011</v>
      </c>
      <c r="N10" s="70">
        <f t="shared" si="1"/>
        <v>0.82362466589847405</v>
      </c>
      <c r="O10" s="68">
        <f>+O11+O12+O13</f>
        <v>13223294011</v>
      </c>
      <c r="P10" s="70">
        <f t="shared" si="3"/>
        <v>0.82362466589847405</v>
      </c>
      <c r="Q10" s="68">
        <f>+Q11+Q12+Q13</f>
        <v>2831705989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10893000000</v>
      </c>
      <c r="H11" s="79">
        <v>0</v>
      </c>
      <c r="I11" s="79">
        <v>10513000000</v>
      </c>
      <c r="J11" s="80">
        <f t="shared" si="0"/>
        <v>0.96511521160378222</v>
      </c>
      <c r="K11" s="79">
        <v>9046361544</v>
      </c>
      <c r="L11" s="81">
        <f t="shared" si="2"/>
        <v>0.83047475846874141</v>
      </c>
      <c r="M11" s="79">
        <v>9038960206</v>
      </c>
      <c r="N11" s="81">
        <f t="shared" si="1"/>
        <v>0.82979530028458648</v>
      </c>
      <c r="O11" s="79">
        <v>9038960206</v>
      </c>
      <c r="P11" s="81">
        <f t="shared" si="3"/>
        <v>0.82979530028458648</v>
      </c>
      <c r="Q11" s="79">
        <f>+G11-O11</f>
        <v>1854039794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3849000000</v>
      </c>
      <c r="H12" s="79">
        <v>0</v>
      </c>
      <c r="I12" s="79">
        <v>3849000000</v>
      </c>
      <c r="J12" s="80">
        <f t="shared" si="0"/>
        <v>1</v>
      </c>
      <c r="K12" s="79">
        <v>3403944602</v>
      </c>
      <c r="L12" s="81">
        <f t="shared" si="2"/>
        <v>0.88437116186022346</v>
      </c>
      <c r="M12" s="79">
        <v>3403944602</v>
      </c>
      <c r="N12" s="81">
        <f t="shared" si="1"/>
        <v>0.88437116186022346</v>
      </c>
      <c r="O12" s="79">
        <v>3403944602</v>
      </c>
      <c r="P12" s="81">
        <f t="shared" si="3"/>
        <v>0.88437116186022346</v>
      </c>
      <c r="Q12" s="79">
        <f>+G12-O12</f>
        <v>445055398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1313000000</v>
      </c>
      <c r="H13" s="79">
        <v>0</v>
      </c>
      <c r="I13" s="79">
        <v>1313000000</v>
      </c>
      <c r="J13" s="80">
        <f t="shared" si="0"/>
        <v>1</v>
      </c>
      <c r="K13" s="79">
        <v>783062461</v>
      </c>
      <c r="L13" s="81">
        <f t="shared" si="2"/>
        <v>0.59639182102056354</v>
      </c>
      <c r="M13" s="79">
        <v>780389203</v>
      </c>
      <c r="N13" s="81">
        <f t="shared" si="1"/>
        <v>0.59435582863670977</v>
      </c>
      <c r="O13" s="79">
        <v>780389203</v>
      </c>
      <c r="P13" s="81">
        <f t="shared" si="3"/>
        <v>0.59435582863670977</v>
      </c>
      <c r="Q13" s="79">
        <f>+G13-O13</f>
        <v>532610797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1203760000</v>
      </c>
      <c r="H14" s="74">
        <f>+H17+H15</f>
        <v>0</v>
      </c>
      <c r="I14" s="74">
        <f>+I17+I15</f>
        <v>1003887906</v>
      </c>
      <c r="J14" s="75">
        <f t="shared" si="0"/>
        <v>0.83396017977005388</v>
      </c>
      <c r="K14" s="74">
        <f>+K17+K15</f>
        <v>824868174.49000001</v>
      </c>
      <c r="L14" s="75">
        <f t="shared" si="2"/>
        <v>0.6852430505167143</v>
      </c>
      <c r="M14" s="74">
        <f>+M17+M15</f>
        <v>545341906.93999994</v>
      </c>
      <c r="N14" s="75">
        <f t="shared" si="1"/>
        <v>0.45303208857247285</v>
      </c>
      <c r="O14" s="74">
        <f>+O17+O15</f>
        <v>545341906.93999994</v>
      </c>
      <c r="P14" s="75">
        <f>+O14/G14</f>
        <v>0.45303208857247285</v>
      </c>
      <c r="Q14" s="74">
        <f>+Q17+Q15</f>
        <v>658418093.06000006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275800000</v>
      </c>
      <c r="H15" s="68">
        <f>+H16</f>
        <v>0</v>
      </c>
      <c r="I15" s="68">
        <f>+I16</f>
        <v>242618185</v>
      </c>
      <c r="J15" s="69">
        <f t="shared" si="0"/>
        <v>0.87968885061638868</v>
      </c>
      <c r="K15" s="68">
        <f>+K16</f>
        <v>82785725.489999995</v>
      </c>
      <c r="L15" s="70">
        <f t="shared" si="2"/>
        <v>0.30016579220449602</v>
      </c>
      <c r="M15" s="68">
        <f>+M16</f>
        <v>14131919</v>
      </c>
      <c r="N15" s="70">
        <f t="shared" si="1"/>
        <v>5.1239735315445976E-2</v>
      </c>
      <c r="O15" s="68">
        <f>+O16</f>
        <v>14131919</v>
      </c>
      <c r="P15" s="70">
        <f t="shared" si="3"/>
        <v>5.1239735315445976E-2</v>
      </c>
      <c r="Q15" s="68">
        <f>+Q16</f>
        <v>261668081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275800000</v>
      </c>
      <c r="H16" s="79">
        <v>0</v>
      </c>
      <c r="I16" s="79">
        <v>242618185</v>
      </c>
      <c r="J16" s="80">
        <f t="shared" si="0"/>
        <v>0.87968885061638868</v>
      </c>
      <c r="K16" s="79">
        <v>82785725.489999995</v>
      </c>
      <c r="L16" s="81">
        <f t="shared" si="2"/>
        <v>0.30016579220449602</v>
      </c>
      <c r="M16" s="79">
        <v>14131919</v>
      </c>
      <c r="N16" s="81">
        <f t="shared" si="1"/>
        <v>5.1239735315445976E-2</v>
      </c>
      <c r="O16" s="79">
        <v>14131919</v>
      </c>
      <c r="P16" s="81">
        <f t="shared" si="3"/>
        <v>5.1239735315445976E-2</v>
      </c>
      <c r="Q16" s="79">
        <f>+G16-O16</f>
        <v>261668081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927960000</v>
      </c>
      <c r="H17" s="91">
        <v>0</v>
      </c>
      <c r="I17" s="91">
        <f>+I18+I19</f>
        <v>761269721</v>
      </c>
      <c r="J17" s="92">
        <f t="shared" si="0"/>
        <v>0.82036911181516448</v>
      </c>
      <c r="K17" s="91">
        <f>+K18+K19</f>
        <v>742082449</v>
      </c>
      <c r="L17" s="92">
        <f t="shared" si="2"/>
        <v>0.79969228091728095</v>
      </c>
      <c r="M17" s="91">
        <f>+M18+M19</f>
        <v>531209987.93999994</v>
      </c>
      <c r="N17" s="92">
        <f t="shared" si="1"/>
        <v>0.57244923050562513</v>
      </c>
      <c r="O17" s="91">
        <f>+O18+O19</f>
        <v>531209987.93999994</v>
      </c>
      <c r="P17" s="92">
        <f t="shared" si="3"/>
        <v>0.57244923050562513</v>
      </c>
      <c r="Q17" s="91">
        <f>+Q18+Q19</f>
        <v>396750012.06000006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397700000</v>
      </c>
      <c r="H18" s="79">
        <v>0</v>
      </c>
      <c r="I18" s="79">
        <v>287025681</v>
      </c>
      <c r="J18" s="80">
        <f t="shared" si="0"/>
        <v>0.72171405833542868</v>
      </c>
      <c r="K18" s="79">
        <v>282534026</v>
      </c>
      <c r="L18" s="81">
        <f t="shared" si="2"/>
        <v>0.71041997988433492</v>
      </c>
      <c r="M18" s="79">
        <v>214887538.91999999</v>
      </c>
      <c r="N18" s="81">
        <f t="shared" si="1"/>
        <v>0.54032572019109881</v>
      </c>
      <c r="O18" s="79">
        <v>214887538.91999999</v>
      </c>
      <c r="P18" s="81">
        <f t="shared" si="3"/>
        <v>0.54032572019109881</v>
      </c>
      <c r="Q18" s="79">
        <f>+G18-O18</f>
        <v>182812461.08000001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530260000</v>
      </c>
      <c r="H19" s="79">
        <v>0</v>
      </c>
      <c r="I19" s="79">
        <v>474244040</v>
      </c>
      <c r="J19" s="80">
        <f t="shared" si="0"/>
        <v>0.89436133217666802</v>
      </c>
      <c r="K19" s="79">
        <v>459548423</v>
      </c>
      <c r="L19" s="81">
        <f t="shared" si="2"/>
        <v>0.86664734847056157</v>
      </c>
      <c r="M19" s="79">
        <v>316322449.01999998</v>
      </c>
      <c r="N19" s="81">
        <f t="shared" si="1"/>
        <v>0.59654216614490996</v>
      </c>
      <c r="O19" s="79">
        <v>316322449.01999998</v>
      </c>
      <c r="P19" s="81">
        <f t="shared" si="3"/>
        <v>0.59654216614490996</v>
      </c>
      <c r="Q19" s="79">
        <f>+G19-O19</f>
        <v>213937550.98000002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30000000</v>
      </c>
      <c r="H20" s="74">
        <f>+H21</f>
        <v>0</v>
      </c>
      <c r="I20" s="74">
        <f>+I21</f>
        <v>10000000</v>
      </c>
      <c r="J20" s="75">
        <f t="shared" si="0"/>
        <v>0.33333333333333331</v>
      </c>
      <c r="K20" s="74">
        <f t="shared" ref="K20:O21" si="4">+K21</f>
        <v>7514422</v>
      </c>
      <c r="L20" s="75">
        <f t="shared" si="2"/>
        <v>0.25048073333333332</v>
      </c>
      <c r="M20" s="74">
        <f>+M21</f>
        <v>7514422</v>
      </c>
      <c r="N20" s="75">
        <f t="shared" si="1"/>
        <v>0.25048073333333332</v>
      </c>
      <c r="O20" s="74">
        <f t="shared" si="4"/>
        <v>7514422</v>
      </c>
      <c r="P20" s="75">
        <f t="shared" si="3"/>
        <v>0.25048073333333332</v>
      </c>
      <c r="Q20" s="74">
        <f>+Q21</f>
        <v>22485578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30000000</v>
      </c>
      <c r="H21" s="68">
        <v>0</v>
      </c>
      <c r="I21" s="68">
        <f>+I22</f>
        <v>10000000</v>
      </c>
      <c r="J21" s="69">
        <f t="shared" si="0"/>
        <v>0.33333333333333331</v>
      </c>
      <c r="K21" s="68">
        <f>+K22</f>
        <v>7514422</v>
      </c>
      <c r="L21" s="70">
        <f t="shared" si="2"/>
        <v>0.25048073333333332</v>
      </c>
      <c r="M21" s="68">
        <f t="shared" si="4"/>
        <v>7514422</v>
      </c>
      <c r="N21" s="70">
        <f t="shared" si="1"/>
        <v>0.25048073333333332</v>
      </c>
      <c r="O21" s="68">
        <f>+O22</f>
        <v>7514422</v>
      </c>
      <c r="P21" s="70">
        <f t="shared" si="3"/>
        <v>0.25048073333333332</v>
      </c>
      <c r="Q21" s="68">
        <f>+Q22</f>
        <v>22485578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30000000</v>
      </c>
      <c r="H22" s="79">
        <v>0</v>
      </c>
      <c r="I22" s="79">
        <v>10000000</v>
      </c>
      <c r="J22" s="80">
        <f t="shared" si="0"/>
        <v>0.33333333333333331</v>
      </c>
      <c r="K22" s="79">
        <v>7514422</v>
      </c>
      <c r="L22" s="81">
        <f t="shared" si="2"/>
        <v>0.25048073333333332</v>
      </c>
      <c r="M22" s="79">
        <v>7514422</v>
      </c>
      <c r="N22" s="81">
        <f t="shared" si="1"/>
        <v>0.25048073333333332</v>
      </c>
      <c r="O22" s="79">
        <v>7514422</v>
      </c>
      <c r="P22" s="81">
        <f t="shared" si="3"/>
        <v>0.25048073333333332</v>
      </c>
      <c r="Q22" s="79">
        <f>+G22-O22</f>
        <v>22485578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40240000</v>
      </c>
      <c r="H23" s="74">
        <f t="shared" ref="H23:O23" si="5">+H24+H26</f>
        <v>0</v>
      </c>
      <c r="I23" s="74">
        <f t="shared" si="5"/>
        <v>36800060</v>
      </c>
      <c r="J23" s="75">
        <f>I23/G23</f>
        <v>0.91451441351888663</v>
      </c>
      <c r="K23" s="74">
        <f t="shared" si="5"/>
        <v>36800060</v>
      </c>
      <c r="L23" s="75">
        <f>K23/G23</f>
        <v>0.91451441351888663</v>
      </c>
      <c r="M23" s="74">
        <f t="shared" si="5"/>
        <v>36800060</v>
      </c>
      <c r="N23" s="75">
        <f>M23/G23</f>
        <v>0.91451441351888663</v>
      </c>
      <c r="O23" s="74">
        <f t="shared" si="5"/>
        <v>36800060</v>
      </c>
      <c r="P23" s="75">
        <f>O23/G23</f>
        <v>0.91451441351888663</v>
      </c>
      <c r="Q23" s="74">
        <f>+Q24+Q26</f>
        <v>3439940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2"/>
        <v>0.570075</v>
      </c>
      <c r="M24" s="68">
        <f>+M25</f>
        <v>4560600</v>
      </c>
      <c r="N24" s="70">
        <f t="shared" si="1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2"/>
        <v>0.570075</v>
      </c>
      <c r="M25" s="79">
        <v>4560600</v>
      </c>
      <c r="N25" s="81">
        <f t="shared" si="1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+G27+G28</f>
        <v>32240000</v>
      </c>
      <c r="H26" s="91">
        <v>0</v>
      </c>
      <c r="I26" s="91">
        <f>+I27+I28</f>
        <v>32239460</v>
      </c>
      <c r="J26" s="92">
        <f>+I26/G26</f>
        <v>0.99998325062034743</v>
      </c>
      <c r="K26" s="91">
        <f>+K27+K28</f>
        <v>32239460</v>
      </c>
      <c r="L26" s="92">
        <f>+K26/G26</f>
        <v>0.99998325062034743</v>
      </c>
      <c r="M26" s="91">
        <f>+M27+M28</f>
        <v>32239460</v>
      </c>
      <c r="N26" s="92">
        <f t="shared" si="1"/>
        <v>0.99998325062034743</v>
      </c>
      <c r="O26" s="91">
        <f>+O27+O28</f>
        <v>32239460</v>
      </c>
      <c r="P26" s="92">
        <f t="shared" si="3"/>
        <v>0.99998325062034743</v>
      </c>
      <c r="Q26" s="91">
        <f>+Q27</f>
        <v>540</v>
      </c>
    </row>
    <row r="27" spans="2:17" ht="27" customHeight="1">
      <c r="B27" s="76" t="s">
        <v>60</v>
      </c>
      <c r="C27" s="77" t="s">
        <v>19</v>
      </c>
      <c r="D27" s="77">
        <v>10</v>
      </c>
      <c r="E27" s="77" t="s">
        <v>62</v>
      </c>
      <c r="F27" s="77" t="s">
        <v>63</v>
      </c>
      <c r="G27" s="79">
        <v>15240000</v>
      </c>
      <c r="H27" s="79">
        <v>0</v>
      </c>
      <c r="I27" s="79">
        <v>15239460</v>
      </c>
      <c r="J27" s="80">
        <f t="shared" si="0"/>
        <v>0.99996456692913382</v>
      </c>
      <c r="K27" s="79">
        <v>15239460</v>
      </c>
      <c r="L27" s="80">
        <f t="shared" si="2"/>
        <v>0.99996456692913382</v>
      </c>
      <c r="M27" s="79">
        <v>15239460</v>
      </c>
      <c r="N27" s="81">
        <f t="shared" si="1"/>
        <v>0.99996456692913382</v>
      </c>
      <c r="O27" s="79">
        <v>15239460</v>
      </c>
      <c r="P27" s="80">
        <f t="shared" si="3"/>
        <v>0.99996456692913382</v>
      </c>
      <c r="Q27" s="79">
        <f>+G27-O27</f>
        <v>540</v>
      </c>
    </row>
    <row r="28" spans="2:17" ht="27" customHeight="1">
      <c r="B28" s="76" t="s">
        <v>60</v>
      </c>
      <c r="C28" s="77" t="s">
        <v>19</v>
      </c>
      <c r="D28" s="77">
        <v>11</v>
      </c>
      <c r="E28" s="77" t="s">
        <v>62</v>
      </c>
      <c r="F28" s="77" t="s">
        <v>63</v>
      </c>
      <c r="G28" s="79">
        <v>17000000</v>
      </c>
      <c r="H28" s="79">
        <v>0</v>
      </c>
      <c r="I28" s="79">
        <v>17000000</v>
      </c>
      <c r="J28" s="80">
        <f t="shared" ref="J28" si="6">+I28/G28</f>
        <v>1</v>
      </c>
      <c r="K28" s="79">
        <v>17000000</v>
      </c>
      <c r="L28" s="80">
        <f t="shared" ref="L28" si="7">+K28/G28</f>
        <v>1</v>
      </c>
      <c r="M28" s="79">
        <v>17000000</v>
      </c>
      <c r="N28" s="81">
        <f t="shared" ref="N28" si="8">+M28/G28</f>
        <v>1</v>
      </c>
      <c r="O28" s="79">
        <v>17000000</v>
      </c>
      <c r="P28" s="80">
        <f t="shared" ref="P28" si="9">+O28/G28</f>
        <v>1</v>
      </c>
      <c r="Q28" s="79">
        <f>+G28-O28</f>
        <v>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3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5" max="16" man="1"/>
  </rowBreaks>
  <ignoredErrors>
    <ignoredError sqref="J9:Q9 J8:K8 J12:J13 J10:P10 J11 J27 N26 J25 J24:O24 K23 J15:Q15 J14:P14 Q24 L12:L13 L11 N12:N13 N11 P12:Q13 P11 J20:Q20 J19 L19 J22 L22 L25 N25 P25 J18 N18 P18:Q18 N19 P19:Q19 N22 P22 L18 J17:Q17 J16 L16 N16 P16:Q16 M8:O8 L27 N27 P27 M23 O23 P26 J21:N21 P21:Q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8" width="26.36328125" style="1" customWidth="1"/>
    <col min="9" max="9" width="26.36328125" style="1" hidden="1" customWidth="1"/>
    <col min="10" max="10" width="18.6328125" style="1" hidden="1" customWidth="1"/>
    <col min="11" max="11" width="25.6328125" style="1" bestFit="1" customWidth="1"/>
    <col min="12" max="12" width="14.36328125" style="1" hidden="1" customWidth="1"/>
    <col min="13" max="13" width="25.36328125" style="1" bestFit="1" customWidth="1"/>
    <col min="14" max="14" width="12" style="1" hidden="1" customWidth="1"/>
    <col min="15" max="15" width="25.36328125" style="1" bestFit="1" customWidth="1"/>
    <col min="16" max="16" width="14" style="1" customWidth="1"/>
    <col min="17" max="17" width="26.36328125" style="1" hidden="1" customWidth="1"/>
    <col min="18" max="18" width="3" style="1" customWidth="1"/>
    <col min="19" max="19" width="14.6328125" style="1" bestFit="1" customWidth="1"/>
    <col min="20" max="16384" width="11.453125" style="1"/>
  </cols>
  <sheetData>
    <row r="1" spans="1:19" ht="24.75" customHeight="1"/>
    <row r="2" spans="1:19" ht="15.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19" ht="20">
      <c r="B3" s="16" t="s">
        <v>0</v>
      </c>
      <c r="C3" s="16" t="s">
        <v>0</v>
      </c>
      <c r="D3" s="16" t="s">
        <v>0</v>
      </c>
      <c r="E3" s="16" t="s">
        <v>0</v>
      </c>
      <c r="F3" s="100" t="s">
        <v>64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19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4.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26.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2" t="s">
        <v>69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53125"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NOVIEMBRE</vt:lpstr>
      <vt:lpstr>Copia</vt:lpstr>
      <vt:lpstr>Hoja1</vt:lpstr>
      <vt:lpstr>Copia!Área_de_impresión</vt:lpstr>
      <vt:lpstr>NOVIEMBRE!Área_de_impresión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2025-12-02T16:54:21Z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