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0" documentId="8_{0CFD884F-C045-4B44-811B-7A8C19466B4F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AGOSTO" sheetId="24" r:id="rId1"/>
    <sheet name="Copia" sheetId="26" state="hidden" r:id="rId2"/>
    <sheet name="Hoja1" sheetId="25" state="hidden" r:id="rId3"/>
  </sheets>
  <definedNames>
    <definedName name="_xlnm.Print_Area" localSheetId="0">AGOSTO!$A$1:$R$70</definedName>
    <definedName name="_xlnm.Print_Area" localSheetId="1">Copia!$A$1:$R$71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4" l="1"/>
  <c r="Q11" i="24"/>
  <c r="Q22" i="24"/>
  <c r="G23" i="24"/>
  <c r="Q25" i="24"/>
  <c r="Q24" i="24" s="1"/>
  <c r="Q23" i="24" s="1"/>
  <c r="Q27" i="24"/>
  <c r="Q26" i="24"/>
  <c r="I10" i="24"/>
  <c r="H23" i="24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M23" i="24" s="1"/>
  <c r="K24" i="24"/>
  <c r="K23" i="24" s="1"/>
  <c r="I24" i="24"/>
  <c r="I23" i="24" s="1"/>
  <c r="G24" i="24"/>
  <c r="P22" i="24"/>
  <c r="N22" i="24"/>
  <c r="L22" i="24"/>
  <c r="J22" i="24"/>
  <c r="O21" i="24"/>
  <c r="O20" i="24" s="1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Q14" i="24" l="1"/>
  <c r="Q8" i="24"/>
  <c r="O23" i="24"/>
  <c r="P24" i="24"/>
  <c r="P23" i="24" s="1"/>
  <c r="N9" i="24"/>
  <c r="N20" i="24"/>
  <c r="J9" i="24"/>
  <c r="G14" i="24"/>
  <c r="G8" i="24" s="1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J23" i="24" s="1"/>
  <c r="L24" i="24"/>
  <c r="L23" i="24" s="1"/>
  <c r="N24" i="24"/>
  <c r="N23" i="24" s="1"/>
  <c r="L26" i="24"/>
  <c r="N26" i="24"/>
  <c r="P26" i="24"/>
  <c r="P14" i="24" l="1"/>
  <c r="O8" i="24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 s="1"/>
  <c r="L19" i="24"/>
  <c r="K17" i="24"/>
  <c r="K14" i="24" s="1"/>
  <c r="L17" i="24" l="1"/>
  <c r="L14" i="24"/>
  <c r="K8" i="24"/>
  <c r="L8" i="24" s="1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<sst xmlns="http://schemas.openxmlformats.org/spreadsheetml/2006/main" count="237" uniqueCount="71">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</sst>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4"/>
      <color rgb="FF000000"/>
      <name val="Helvetica-Light"/>
    </font>
    <font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9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0" fontId="11" fillId="2" borderId="27" xfId="0" applyFont="1" applyFill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readingOrder="1"/>
    </xf>
    <xf numFmtId="0" fontId="5" fillId="0" borderId="0" xfId="0" applyFont="1" applyBorder="1" applyAlignment="1">
      <alignment horizontal="center" vertical="center" wrapText="1" readingOrder="1"/>
    </xf>
    <xf numFmtId="7" fontId="5" fillId="0" borderId="0" xfId="0" applyNumberFormat="1" applyFont="1" applyBorder="1" applyAlignment="1">
      <alignment horizontal="center" vertical="center" readingOrder="1"/>
    </xf>
    <xf numFmtId="0" fontId="4" fillId="0" borderId="0" xfId="0" applyFont="1" applyBorder="1"/>
    <xf numFmtId="164" fontId="15" fillId="0" borderId="0" xfId="2" applyNumberFormat="1" applyFont="1" applyBorder="1" applyAlignment="1">
      <alignment horizontal="right" vertical="center" wrapText="1" readingOrder="1"/>
    </xf>
    <xf numFmtId="164" fontId="2" fillId="0" borderId="0" xfId="0" applyNumberFormat="1" applyFont="1" applyBorder="1" applyAlignment="1">
      <alignment horizontal="right" vertical="center" wrapText="1" readingOrder="1"/>
    </xf>
    <xf numFmtId="164" fontId="10" fillId="0" borderId="2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(AGOSTO!$G$7,AGOSTO!$H$7,AGOSTO!$I$7,AGOSTO!$K$7,AGOSTO!$M$7,AGOSTO!$O$7)</c15:sqref>
                  </c15:fullRef>
                </c:ext>
              </c:extLst>
              <c:f>(AGOSTO!$G$7,AGOSTO!$I$7,AGOSTO!$K$7,AGOSTO!$M$7,AGOSTO!$O$7)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(AGOSTO!$G$8,AGOSTO!$H$8,AGOSTO!$I$8,AGOSTO!$K$8,AGOSTO!$M$8,AGOSTO!$O$8)</c15:sqref>
                  </c15:fullRef>
                </c:ext>
              </c:extLst>
              <c:f>(AGOSTO!$G$8,AGOSTO!$I$8,AGOSTO!$K$8,AGOSTO!$M$8,AGOSTO!$O$8)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16815402266</c:v>
                </c:pt>
                <c:pt idx="2">
                  <c:v>10157601704</c:v>
                </c:pt>
                <c:pt idx="3">
                  <c:v>9745458166.25</c:v>
                </c:pt>
                <c:pt idx="4">
                  <c:v>9745458166.25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(AGOSTO!$G$7,AGOSTO!$I$7,AGOSTO!$K$7,AGOSTO!$M$7,AGOSTO!$O$7)</c15:sqref>
                  </c15:fullRef>
                </c:ext>
              </c:extLst>
              <c:f>(AGOSTO!$I$7,AGOSTO!$K$7,AGOSTO!$M$7,AGOSTO!$O$7)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(AGOSTO!$G$8,AGOSTO!$I$8,AGOSTO!$K$8,AGOSTO!$M$8,AGOSTO!$O$8)</c15:sqref>
                  </c15:fullRef>
                </c:ext>
              </c:extLst>
              <c:f>(AGOSTO!$I$8,AGOSTO!$K$8,AGOSTO!$M$8,AGOSTO!$O$8)</c:f>
              <c:numCache>
                <c:formatCode>[$-1240A]"$"\ #,##0.00;\-"$"\ #,##0.00</c:formatCode>
                <c:ptCount val="4"/>
                <c:pt idx="0">
                  <c:v>16815402266</c:v>
                </c:pt>
                <c:pt idx="1">
                  <c:v>10157601704</c:v>
                </c:pt>
                <c:pt idx="2">
                  <c:v>9745458166.25</c:v>
                </c:pt>
                <c:pt idx="3">
                  <c:v>9745458166.25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topLeftCell="G1" zoomScaleNormal="100" zoomScaleSheetLayoutView="70" workbookViewId="0">
      <selection activeCell="A55" sqref="A55:Q69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20.7109375" style="1" bestFit="1" customWidth="1"/>
    <col min="20" max="16384" width="11.42578125" style="1"/>
  </cols>
  <sheetData>
    <row r="1" spans="1:21" ht="24.75" customHeight="1"/>
    <row r="2" spans="1:21" ht="15.75">
      <c r="F2" s="95"/>
      <c r="G2" s="95"/>
      <c r="H2" s="95"/>
      <c r="I2" s="95"/>
      <c r="J2" s="95"/>
      <c r="K2" s="95"/>
      <c r="L2" s="95"/>
      <c r="M2" s="95"/>
      <c r="N2" s="95"/>
      <c r="O2" s="95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96" t="s">
        <v>1</v>
      </c>
      <c r="G3" s="96"/>
      <c r="H3" s="96"/>
      <c r="I3" s="96"/>
      <c r="J3" s="96"/>
      <c r="K3" s="96"/>
      <c r="L3" s="96"/>
      <c r="M3" s="96"/>
      <c r="N3" s="96"/>
      <c r="O3" s="96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6" t="s">
        <v>70</v>
      </c>
      <c r="G4" s="96"/>
      <c r="H4" s="96"/>
      <c r="I4" s="96"/>
      <c r="J4" s="96"/>
      <c r="K4" s="96"/>
      <c r="L4" s="96"/>
      <c r="M4" s="96"/>
      <c r="N4" s="96"/>
      <c r="O4" s="96"/>
      <c r="P4" s="17"/>
      <c r="Q4" s="17"/>
    </row>
    <row r="5" spans="1:21" ht="15">
      <c r="A5" s="102"/>
      <c r="B5" s="103"/>
      <c r="C5" s="103"/>
      <c r="D5" s="103"/>
      <c r="E5" s="103"/>
      <c r="F5" s="102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61"/>
    </row>
    <row r="6" spans="1:21" ht="15">
      <c r="A6" s="102"/>
      <c r="B6" s="103"/>
      <c r="C6" s="103"/>
      <c r="D6" s="103"/>
      <c r="E6" s="103"/>
      <c r="F6" s="105"/>
      <c r="G6" s="106"/>
      <c r="H6" s="107"/>
      <c r="I6" s="106"/>
      <c r="J6" s="107"/>
      <c r="K6" s="106"/>
      <c r="L6" s="107"/>
      <c r="M6" s="106"/>
      <c r="N6" s="107"/>
      <c r="O6" s="106"/>
      <c r="P6" s="105"/>
    </row>
    <row r="7" spans="1:21" ht="30">
      <c r="B7" s="99" t="s">
        <v>2</v>
      </c>
      <c r="C7" s="100" t="s">
        <v>3</v>
      </c>
      <c r="D7" s="100" t="s">
        <v>4</v>
      </c>
      <c r="E7" s="100" t="s">
        <v>5</v>
      </c>
      <c r="F7" s="100" t="s">
        <v>6</v>
      </c>
      <c r="G7" s="100" t="s">
        <v>7</v>
      </c>
      <c r="H7" s="100" t="s">
        <v>8</v>
      </c>
      <c r="I7" s="100" t="s">
        <v>9</v>
      </c>
      <c r="J7" s="101" t="s">
        <v>10</v>
      </c>
      <c r="K7" s="100" t="s">
        <v>11</v>
      </c>
      <c r="L7" s="101" t="s">
        <v>12</v>
      </c>
      <c r="M7" s="100" t="s">
        <v>13</v>
      </c>
      <c r="N7" s="101" t="s">
        <v>14</v>
      </c>
      <c r="O7" s="100" t="s">
        <v>15</v>
      </c>
      <c r="P7" s="101" t="s">
        <v>16</v>
      </c>
      <c r="Q7" s="94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17029000000</v>
      </c>
      <c r="H8" s="85">
        <f>+H9+H14+H20+H23</f>
        <v>0</v>
      </c>
      <c r="I8" s="85">
        <f>+I9+I14+I20+I23</f>
        <v>16815402266</v>
      </c>
      <c r="J8" s="86">
        <f t="shared" ref="J8:J27" si="0">+I8/G8</f>
        <v>0.98745682459334072</v>
      </c>
      <c r="K8" s="85">
        <f>+K9+K14+K20+K23</f>
        <v>10157601704</v>
      </c>
      <c r="L8" s="87">
        <f t="shared" ref="L8:L27" si="1">+K8/G8</f>
        <v>0.5964884434787715</v>
      </c>
      <c r="M8" s="85">
        <f>+M9+M14+M20+M23</f>
        <v>9745458166.25</v>
      </c>
      <c r="N8" s="87">
        <f t="shared" ref="N8:N27" si="2">+M8/G8</f>
        <v>0.57228599249809153</v>
      </c>
      <c r="O8" s="85">
        <f>+O9+O14+O20+O23</f>
        <v>9745458166.25</v>
      </c>
      <c r="P8" s="93">
        <f>+O8/G8</f>
        <v>0.57228599249809153</v>
      </c>
      <c r="Q8" s="85">
        <f>+Q9+Q14+Q20+Q23</f>
        <v>7283541833.75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15775000000</v>
      </c>
      <c r="H9" s="74">
        <f>+H10</f>
        <v>0</v>
      </c>
      <c r="I9" s="74">
        <f>+I10</f>
        <v>15775000000</v>
      </c>
      <c r="J9" s="75">
        <f t="shared" si="0"/>
        <v>1</v>
      </c>
      <c r="K9" s="74">
        <f>+K10</f>
        <v>9552394525</v>
      </c>
      <c r="L9" s="75">
        <f t="shared" si="1"/>
        <v>0.60554006497622825</v>
      </c>
      <c r="M9" s="74">
        <f>+M10</f>
        <v>9552394525</v>
      </c>
      <c r="N9" s="75">
        <f t="shared" si="2"/>
        <v>0.60554006497622825</v>
      </c>
      <c r="O9" s="74">
        <f>+O10</f>
        <v>9552394525</v>
      </c>
      <c r="P9" s="75">
        <f t="shared" ref="P9:P27" si="3">+O9/G9</f>
        <v>0.60554006497622825</v>
      </c>
      <c r="Q9" s="74">
        <f>+Q10</f>
        <v>6222605475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15775000000</v>
      </c>
      <c r="H10" s="68">
        <v>0</v>
      </c>
      <c r="I10" s="68">
        <f>+I11+I12+I13</f>
        <v>15775000000</v>
      </c>
      <c r="J10" s="69">
        <f t="shared" si="0"/>
        <v>1</v>
      </c>
      <c r="K10" s="68">
        <f>+K11+K12+K13</f>
        <v>9552394525</v>
      </c>
      <c r="L10" s="70">
        <f t="shared" si="1"/>
        <v>0.60554006497622825</v>
      </c>
      <c r="M10" s="68">
        <f>+M11+M12+M13</f>
        <v>9552394525</v>
      </c>
      <c r="N10" s="70">
        <f t="shared" si="2"/>
        <v>0.60554006497622825</v>
      </c>
      <c r="O10" s="68">
        <f>+O11+O12+O13</f>
        <v>9552394525</v>
      </c>
      <c r="P10" s="70">
        <f t="shared" si="3"/>
        <v>0.60554006497622825</v>
      </c>
      <c r="Q10" s="68">
        <f>+Q11+Q12+Q13</f>
        <v>6222605475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10313000000</v>
      </c>
      <c r="H11" s="79">
        <v>0</v>
      </c>
      <c r="I11" s="79">
        <v>10313000000</v>
      </c>
      <c r="J11" s="80">
        <f t="shared" si="0"/>
        <v>1</v>
      </c>
      <c r="K11" s="108">
        <v>6527926287</v>
      </c>
      <c r="L11" s="81">
        <f t="shared" si="1"/>
        <v>0.63298034393483948</v>
      </c>
      <c r="M11" s="79">
        <v>6527926287</v>
      </c>
      <c r="N11" s="81">
        <f t="shared" si="2"/>
        <v>0.63298034393483948</v>
      </c>
      <c r="O11" s="79">
        <v>6527926287</v>
      </c>
      <c r="P11" s="81">
        <f t="shared" si="3"/>
        <v>0.63298034393483948</v>
      </c>
      <c r="Q11" s="79">
        <f>+G11-O11</f>
        <v>3785073713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3749000000</v>
      </c>
      <c r="H12" s="79">
        <v>0</v>
      </c>
      <c r="I12" s="79">
        <v>3749000000</v>
      </c>
      <c r="J12" s="80">
        <f t="shared" si="0"/>
        <v>1</v>
      </c>
      <c r="K12" s="108">
        <v>2456849564</v>
      </c>
      <c r="L12" s="81">
        <f t="shared" si="1"/>
        <v>0.65533463963723659</v>
      </c>
      <c r="M12" s="79">
        <v>2456849564</v>
      </c>
      <c r="N12" s="81">
        <f t="shared" si="2"/>
        <v>0.65533463963723659</v>
      </c>
      <c r="O12" s="79">
        <v>2456849564</v>
      </c>
      <c r="P12" s="81">
        <f t="shared" si="3"/>
        <v>0.65533463963723659</v>
      </c>
      <c r="Q12" s="79">
        <f>+G12-O12</f>
        <v>1292150436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1713000000</v>
      </c>
      <c r="H13" s="79">
        <v>0</v>
      </c>
      <c r="I13" s="79">
        <v>1713000000</v>
      </c>
      <c r="J13" s="80">
        <f t="shared" si="0"/>
        <v>1</v>
      </c>
      <c r="K13" s="108">
        <v>567618674</v>
      </c>
      <c r="L13" s="81">
        <f t="shared" si="1"/>
        <v>0.33135941272621133</v>
      </c>
      <c r="M13" s="79">
        <v>567618674</v>
      </c>
      <c r="N13" s="81">
        <f t="shared" si="2"/>
        <v>0.33135941272621133</v>
      </c>
      <c r="O13" s="79">
        <v>567618674</v>
      </c>
      <c r="P13" s="81">
        <f t="shared" si="3"/>
        <v>0.33135941272621133</v>
      </c>
      <c r="Q13" s="79">
        <f>+G13-O13</f>
        <v>1145381326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1219000000</v>
      </c>
      <c r="H14" s="74">
        <f>+H17+H15</f>
        <v>0</v>
      </c>
      <c r="I14" s="74">
        <f>+I17+I15</f>
        <v>1025841666</v>
      </c>
      <c r="J14" s="75">
        <f t="shared" si="0"/>
        <v>0.84154361443806402</v>
      </c>
      <c r="K14" s="74">
        <f>+K17+K15</f>
        <v>596807594</v>
      </c>
      <c r="L14" s="75">
        <f t="shared" si="1"/>
        <v>0.48958785397867105</v>
      </c>
      <c r="M14" s="74">
        <f>+M17+M15</f>
        <v>184664056.25</v>
      </c>
      <c r="N14" s="75">
        <f t="shared" si="2"/>
        <v>0.15148815114848235</v>
      </c>
      <c r="O14" s="74">
        <f>+O17+O15</f>
        <v>184664056.25</v>
      </c>
      <c r="P14" s="75">
        <f>+O14/G14</f>
        <v>0.15148815114848235</v>
      </c>
      <c r="Q14" s="74">
        <f>+Q17+Q15</f>
        <v>1034335943.75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110800000</v>
      </c>
      <c r="H15" s="68">
        <f>+H16</f>
        <v>0</v>
      </c>
      <c r="I15" s="68">
        <f>+I16</f>
        <v>24552908</v>
      </c>
      <c r="J15" s="69">
        <f t="shared" si="0"/>
        <v>0.22159664259927797</v>
      </c>
      <c r="K15" s="68">
        <f>+K16</f>
        <v>14131919</v>
      </c>
      <c r="L15" s="70">
        <f t="shared" si="1"/>
        <v>0.12754439530685921</v>
      </c>
      <c r="M15" s="68">
        <f>+M16</f>
        <v>0</v>
      </c>
      <c r="N15" s="70">
        <f t="shared" si="2"/>
        <v>0</v>
      </c>
      <c r="O15" s="68">
        <f>+O16</f>
        <v>0</v>
      </c>
      <c r="P15" s="70">
        <f t="shared" si="3"/>
        <v>0</v>
      </c>
      <c r="Q15" s="68">
        <f>+Q16</f>
        <v>110800000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110800000</v>
      </c>
      <c r="H16" s="79">
        <v>0</v>
      </c>
      <c r="I16" s="79">
        <v>24552908</v>
      </c>
      <c r="J16" s="80">
        <f t="shared" si="0"/>
        <v>0.22159664259927797</v>
      </c>
      <c r="K16" s="108">
        <v>14131919</v>
      </c>
      <c r="L16" s="81">
        <f t="shared" si="1"/>
        <v>0.12754439530685921</v>
      </c>
      <c r="M16" s="79">
        <v>0</v>
      </c>
      <c r="N16" s="81">
        <f t="shared" si="2"/>
        <v>0</v>
      </c>
      <c r="O16" s="79">
        <v>0</v>
      </c>
      <c r="P16" s="81">
        <f t="shared" si="3"/>
        <v>0</v>
      </c>
      <c r="Q16" s="79">
        <f>+G16-O16</f>
        <v>110800000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1108200000</v>
      </c>
      <c r="H17" s="91">
        <v>0</v>
      </c>
      <c r="I17" s="91">
        <f>+I18+I19</f>
        <v>1001288758</v>
      </c>
      <c r="J17" s="92">
        <f t="shared" si="0"/>
        <v>0.90352712326294893</v>
      </c>
      <c r="K17" s="91">
        <f>+K18+K19</f>
        <v>582675675</v>
      </c>
      <c r="L17" s="92">
        <f t="shared" si="1"/>
        <v>0.52578566594477527</v>
      </c>
      <c r="M17" s="91">
        <f>+M18+M19</f>
        <v>184664056.25</v>
      </c>
      <c r="N17" s="92">
        <f t="shared" si="2"/>
        <v>0.16663423231366178</v>
      </c>
      <c r="O17" s="91">
        <f>+O18+O19</f>
        <v>184664056.25</v>
      </c>
      <c r="P17" s="92">
        <f t="shared" si="3"/>
        <v>0.16663423231366178</v>
      </c>
      <c r="Q17" s="91">
        <f>+Q18+Q19</f>
        <v>923535943.75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562700000</v>
      </c>
      <c r="H18" s="79">
        <v>0</v>
      </c>
      <c r="I18" s="79">
        <v>554900000</v>
      </c>
      <c r="J18" s="80">
        <f t="shared" si="0"/>
        <v>0.98613826195130616</v>
      </c>
      <c r="K18" s="108">
        <v>216324026</v>
      </c>
      <c r="L18" s="81">
        <f t="shared" si="1"/>
        <v>0.38443935667318285</v>
      </c>
      <c r="M18" s="108">
        <v>8057785.7300000004</v>
      </c>
      <c r="N18" s="81">
        <f t="shared" si="2"/>
        <v>1.4319860902790121E-2</v>
      </c>
      <c r="O18" s="108">
        <v>8057785.7300000004</v>
      </c>
      <c r="P18" s="81">
        <f t="shared" si="3"/>
        <v>1.4319860902790121E-2</v>
      </c>
      <c r="Q18" s="79">
        <f>+G18-O18</f>
        <v>554642214.26999998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545500000</v>
      </c>
      <c r="H19" s="79">
        <v>0</v>
      </c>
      <c r="I19" s="79">
        <v>446388758</v>
      </c>
      <c r="J19" s="80">
        <f t="shared" si="0"/>
        <v>0.81831119706691113</v>
      </c>
      <c r="K19" s="79">
        <v>366351649</v>
      </c>
      <c r="L19" s="81">
        <f t="shared" si="1"/>
        <v>0.67158872410632442</v>
      </c>
      <c r="M19" s="79">
        <v>176606270.52000001</v>
      </c>
      <c r="N19" s="81">
        <f t="shared" si="2"/>
        <v>0.32375118335472047</v>
      </c>
      <c r="O19" s="79">
        <v>176606270.52000001</v>
      </c>
      <c r="P19" s="81">
        <f t="shared" si="3"/>
        <v>0.32375118335472047</v>
      </c>
      <c r="Q19" s="79">
        <f>+G19-O19</f>
        <v>368893729.48000002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10000000</v>
      </c>
      <c r="H20" s="74">
        <f>+H21</f>
        <v>0</v>
      </c>
      <c r="I20" s="74">
        <f>+I21</f>
        <v>10000000</v>
      </c>
      <c r="J20" s="75">
        <f t="shared" si="0"/>
        <v>1</v>
      </c>
      <c r="K20" s="74">
        <f t="shared" ref="K20:O21" si="4">+K21</f>
        <v>3838985</v>
      </c>
      <c r="L20" s="75">
        <f t="shared" si="1"/>
        <v>0.38389849999999998</v>
      </c>
      <c r="M20" s="74">
        <f>+M21</f>
        <v>3838985</v>
      </c>
      <c r="N20" s="75">
        <f t="shared" si="2"/>
        <v>0.38389849999999998</v>
      </c>
      <c r="O20" s="74">
        <f t="shared" si="4"/>
        <v>3838985</v>
      </c>
      <c r="P20" s="75">
        <f t="shared" si="3"/>
        <v>0.38389849999999998</v>
      </c>
      <c r="Q20" s="74">
        <f>+Q21</f>
        <v>6161015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10000000</v>
      </c>
      <c r="H21" s="68">
        <v>0</v>
      </c>
      <c r="I21" s="68">
        <f>+I22</f>
        <v>10000000</v>
      </c>
      <c r="J21" s="69">
        <f t="shared" si="0"/>
        <v>1</v>
      </c>
      <c r="K21" s="68">
        <f>+K22</f>
        <v>3838985</v>
      </c>
      <c r="L21" s="70">
        <f t="shared" si="1"/>
        <v>0.38389849999999998</v>
      </c>
      <c r="M21" s="68">
        <f t="shared" si="4"/>
        <v>3838985</v>
      </c>
      <c r="N21" s="70">
        <f t="shared" si="2"/>
        <v>0.38389849999999998</v>
      </c>
      <c r="O21" s="68">
        <f t="shared" si="4"/>
        <v>3838985</v>
      </c>
      <c r="P21" s="70">
        <f t="shared" si="3"/>
        <v>0.38389849999999998</v>
      </c>
      <c r="Q21" s="68">
        <f>+Q22</f>
        <v>6161015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10000000</v>
      </c>
      <c r="H22" s="79">
        <v>0</v>
      </c>
      <c r="I22" s="79">
        <v>10000000</v>
      </c>
      <c r="J22" s="80">
        <f t="shared" si="0"/>
        <v>1</v>
      </c>
      <c r="K22" s="79">
        <v>3838985</v>
      </c>
      <c r="L22" s="81">
        <f t="shared" si="1"/>
        <v>0.38389849999999998</v>
      </c>
      <c r="M22" s="79">
        <v>3838985</v>
      </c>
      <c r="N22" s="81">
        <f t="shared" si="2"/>
        <v>0.38389849999999998</v>
      </c>
      <c r="O22" s="79">
        <v>3838985</v>
      </c>
      <c r="P22" s="81">
        <f t="shared" si="3"/>
        <v>0.38389849999999998</v>
      </c>
      <c r="Q22" s="79">
        <f>+G22-O22</f>
        <v>6161015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25000000</v>
      </c>
      <c r="H23" s="74">
        <f t="shared" ref="H23:O23" si="5">+H24+H26</f>
        <v>0</v>
      </c>
      <c r="I23" s="74">
        <f t="shared" si="5"/>
        <v>4560600</v>
      </c>
      <c r="J23" s="75">
        <f t="shared" si="5"/>
        <v>0.570075</v>
      </c>
      <c r="K23" s="74">
        <f t="shared" si="5"/>
        <v>4560600</v>
      </c>
      <c r="L23" s="75">
        <f t="shared" si="5"/>
        <v>0.570075</v>
      </c>
      <c r="M23" s="74">
        <f t="shared" si="5"/>
        <v>4560600</v>
      </c>
      <c r="N23" s="75">
        <f t="shared" si="5"/>
        <v>0.570075</v>
      </c>
      <c r="O23" s="74">
        <f t="shared" si="5"/>
        <v>4560600</v>
      </c>
      <c r="P23" s="75">
        <f>+P24+P26</f>
        <v>0.570075</v>
      </c>
      <c r="Q23" s="74">
        <f>+Q24+Q26</f>
        <v>20439400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1"/>
        <v>0.570075</v>
      </c>
      <c r="M24" s="68">
        <f>+M25</f>
        <v>4560600</v>
      </c>
      <c r="N24" s="70">
        <f t="shared" si="2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1"/>
        <v>0.570075</v>
      </c>
      <c r="M25" s="79">
        <v>4560600</v>
      </c>
      <c r="N25" s="81">
        <f t="shared" si="2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</f>
        <v>17000000</v>
      </c>
      <c r="H26" s="91">
        <v>0</v>
      </c>
      <c r="I26" s="91">
        <f>+I27</f>
        <v>0</v>
      </c>
      <c r="J26" s="92">
        <f t="shared" si="0"/>
        <v>0</v>
      </c>
      <c r="K26" s="91">
        <f>+K27</f>
        <v>0</v>
      </c>
      <c r="L26" s="92">
        <f t="shared" si="1"/>
        <v>0</v>
      </c>
      <c r="M26" s="91">
        <f>+M27</f>
        <v>0</v>
      </c>
      <c r="N26" s="92">
        <f t="shared" si="2"/>
        <v>0</v>
      </c>
      <c r="O26" s="91">
        <f>+O27</f>
        <v>0</v>
      </c>
      <c r="P26" s="92">
        <f t="shared" si="3"/>
        <v>0</v>
      </c>
      <c r="Q26" s="91">
        <f>+Q27</f>
        <v>17000000</v>
      </c>
    </row>
    <row r="27" spans="2:17" ht="27" customHeight="1">
      <c r="B27" s="76" t="s">
        <v>60</v>
      </c>
      <c r="C27" s="77" t="s">
        <v>19</v>
      </c>
      <c r="D27" s="77" t="s">
        <v>61</v>
      </c>
      <c r="E27" s="77" t="s">
        <v>62</v>
      </c>
      <c r="F27" s="77" t="s">
        <v>63</v>
      </c>
      <c r="G27" s="79">
        <v>17000000</v>
      </c>
      <c r="H27" s="79">
        <v>0</v>
      </c>
      <c r="I27" s="79">
        <v>0</v>
      </c>
      <c r="J27" s="80">
        <f t="shared" si="0"/>
        <v>0</v>
      </c>
      <c r="K27" s="79">
        <v>0</v>
      </c>
      <c r="L27" s="80">
        <f t="shared" si="1"/>
        <v>0</v>
      </c>
      <c r="M27" s="79">
        <v>0</v>
      </c>
      <c r="N27" s="81">
        <f t="shared" si="2"/>
        <v>0</v>
      </c>
      <c r="O27" s="79">
        <v>0</v>
      </c>
      <c r="P27" s="80">
        <f t="shared" si="3"/>
        <v>0</v>
      </c>
      <c r="Q27" s="79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97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37"/>
      <c r="S55" s="37"/>
    </row>
    <row r="56" spans="1:19" ht="19.5" customHeight="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37"/>
      <c r="S56" s="37"/>
    </row>
    <row r="57" spans="1:19" ht="19.5" customHeigh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37"/>
      <c r="S57" s="37"/>
    </row>
    <row r="58" spans="1:19" ht="19.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37"/>
      <c r="S58" s="37"/>
    </row>
    <row r="59" spans="1:19" ht="19.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37"/>
      <c r="S59" s="37"/>
    </row>
    <row r="60" spans="1:19" ht="19.5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37"/>
      <c r="S60" s="37"/>
    </row>
    <row r="61" spans="1:19" ht="19.5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37"/>
      <c r="S61" s="37"/>
    </row>
    <row r="62" spans="1:19" ht="19.5" customHeigh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37"/>
      <c r="S62" s="37"/>
    </row>
    <row r="63" spans="1:19" ht="19.5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37"/>
      <c r="S63" s="37"/>
    </row>
    <row r="64" spans="1:19" ht="19.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37"/>
      <c r="S64" s="37"/>
    </row>
    <row r="65" spans="1:19" ht="19.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37"/>
      <c r="S65" s="37"/>
    </row>
    <row r="66" spans="1:19" ht="19.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37"/>
      <c r="S66" s="37"/>
    </row>
    <row r="67" spans="1:19" ht="19.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37"/>
      <c r="S67" s="37"/>
    </row>
    <row r="68" spans="1:19" ht="19.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37"/>
      <c r="S68" s="37"/>
    </row>
    <row r="69" spans="1:19" ht="19.5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ignoredErrors>
    <ignoredError sqref="J9:Q9 J8:P8 J12:J13 J10:P10 J11 J27:P27 J26:P26 J25 J24:O24 J23:O23 J15:Q15 J14:P14 Q24 L12:L13 L11 N12:N13 N11 P12:Q13 P11 J20:Q21 J19 L19 J22 L22 L25 N25 P25 J18 N18 P18:Q18 N19 P19:Q19 N22 P22 L18 J17:Q17 J16 L16:Q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5"/>
      <c r="G2" s="95"/>
      <c r="H2" s="95"/>
      <c r="I2" s="95"/>
      <c r="J2" s="95"/>
      <c r="K2" s="95"/>
      <c r="L2" s="95"/>
      <c r="M2" s="95"/>
      <c r="N2" s="95"/>
      <c r="O2" s="95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96" t="s">
        <v>64</v>
      </c>
      <c r="G3" s="96"/>
      <c r="H3" s="96"/>
      <c r="I3" s="96"/>
      <c r="J3" s="96"/>
      <c r="K3" s="96"/>
      <c r="L3" s="96"/>
      <c r="M3" s="96"/>
      <c r="N3" s="96"/>
      <c r="O3" s="96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6" t="s">
        <v>65</v>
      </c>
      <c r="G4" s="96"/>
      <c r="H4" s="96"/>
      <c r="I4" s="96"/>
      <c r="J4" s="96"/>
      <c r="K4" s="96"/>
      <c r="L4" s="96"/>
      <c r="M4" s="96"/>
      <c r="N4" s="96"/>
      <c r="O4" s="96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98" t="s">
        <v>69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37"/>
      <c r="S56" s="37"/>
    </row>
    <row r="57" spans="1:19" ht="19.5" customHeight="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37"/>
      <c r="S57" s="37"/>
    </row>
    <row r="58" spans="1:19" ht="19.5" customHeight="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37"/>
      <c r="S58" s="37"/>
    </row>
    <row r="59" spans="1:19" ht="19.5" customHeight="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37"/>
      <c r="S59" s="37"/>
    </row>
    <row r="60" spans="1:19" ht="19.5" customHeight="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37"/>
      <c r="S60" s="37"/>
    </row>
    <row r="61" spans="1:19" ht="19.5" customHeight="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37"/>
      <c r="S61" s="37"/>
    </row>
    <row r="62" spans="1:19" ht="19.5" customHeight="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37"/>
      <c r="S62" s="37"/>
    </row>
    <row r="63" spans="1:19" ht="19.5" customHeight="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37"/>
      <c r="S63" s="37"/>
    </row>
    <row r="64" spans="1:19" ht="19.5" customHeight="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37"/>
      <c r="S64" s="37"/>
    </row>
    <row r="65" spans="1:19" ht="19.5" customHeight="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37"/>
      <c r="S65" s="37"/>
    </row>
    <row r="66" spans="1:19" ht="19.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37"/>
      <c r="S66" s="37"/>
    </row>
    <row r="67" spans="1:19" ht="19.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37"/>
      <c r="S67" s="37"/>
    </row>
    <row r="68" spans="1:19" ht="19.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37"/>
      <c r="S68" s="37"/>
    </row>
    <row r="69" spans="1:19" ht="19.5" customHeight="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37"/>
      <c r="S69" s="37"/>
    </row>
    <row r="70" spans="1:19" ht="19.5" customHeigh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AGOSTO</vt:lpstr>
      <vt:lpstr>Copia</vt:lpstr>
      <vt:lpstr>Hoja1</vt:lpstr>
      <vt:lpstr>AGOSTO!Área_de_impresión</vt:lpstr>
      <vt:lpstr>Copia!Área_de_impresión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2025-09-01T18:14:40Z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