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garavit_minhacienda_gov_co/Documents/GESTIÓN FINANCIERA/2024/4. INFORMES/4.2 Informes Presupuestales/4.2.2. Informes de Ejecución Vigencia y Rezago Presupuestal/"/>
    </mc:Choice>
  </mc:AlternateContent>
  <xr:revisionPtr revIDLastSave="1" documentId="8_{91BBC2AF-B276-4AE4-936C-E649DE7313B0}" xr6:coauthVersionLast="47" xr6:coauthVersionMax="47" xr10:uidLastSave="{919ECEC4-8224-4A61-B644-873A2766FBFC}"/>
  <bookViews>
    <workbookView xWindow="-120" yWindow="-120" windowWidth="29040" windowHeight="15720" tabRatio="929" xr2:uid="{00000000-000D-0000-FFFF-FFFF00000000}"/>
  </bookViews>
  <sheets>
    <sheet name="Septiembre" sheetId="24" r:id="rId1"/>
    <sheet name="Hoja1" sheetId="25" state="hidden" r:id="rId2"/>
  </sheets>
  <definedNames>
    <definedName name="_xlnm.Print_Area" localSheetId="0">Septiembre!$A$1:$R$71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1" i="24" l="1"/>
  <c r="Q12" i="24"/>
  <c r="Q13" i="24"/>
  <c r="Q16" i="24"/>
  <c r="I8" i="24" l="1"/>
  <c r="Q27" i="24"/>
  <c r="M20" i="24"/>
  <c r="O10" i="24"/>
  <c r="P25" i="24"/>
  <c r="Q26" i="24"/>
  <c r="Q25" i="24"/>
  <c r="H20" i="24"/>
  <c r="H15" i="24"/>
  <c r="H14" i="24"/>
  <c r="H9" i="24"/>
  <c r="H8" i="24"/>
  <c r="H24" i="24"/>
  <c r="H23" i="24"/>
  <c r="Q28" i="24"/>
  <c r="Q22" i="24"/>
  <c r="Q19" i="24"/>
  <c r="Q18" i="24"/>
  <c r="Q17" i="24" s="1"/>
  <c r="Q24" i="24"/>
  <c r="G21" i="24"/>
  <c r="Q10" i="24" l="1"/>
  <c r="Q9" i="24" s="1"/>
  <c r="I17" i="24"/>
  <c r="I10" i="24"/>
  <c r="I9" i="24" s="1"/>
  <c r="Q21" i="24"/>
  <c r="Q20" i="24" s="1"/>
  <c r="P28" i="24"/>
  <c r="N28" i="24"/>
  <c r="L28" i="24"/>
  <c r="J28" i="24"/>
  <c r="O27" i="24"/>
  <c r="M27" i="24"/>
  <c r="K27" i="24"/>
  <c r="G27" i="24"/>
  <c r="J27" i="24" s="1"/>
  <c r="P26" i="24"/>
  <c r="N26" i="24"/>
  <c r="L26" i="24"/>
  <c r="J26" i="24"/>
  <c r="N25" i="24"/>
  <c r="L25" i="24"/>
  <c r="J25" i="24"/>
  <c r="O24" i="24"/>
  <c r="M24" i="24"/>
  <c r="K24" i="24"/>
  <c r="I24" i="24"/>
  <c r="I23" i="24" s="1"/>
  <c r="G24" i="24"/>
  <c r="G23" i="24" s="1"/>
  <c r="P22" i="24"/>
  <c r="N22" i="24"/>
  <c r="L22" i="24"/>
  <c r="J22" i="24"/>
  <c r="O21" i="24"/>
  <c r="O20" i="24" s="1"/>
  <c r="M21" i="24"/>
  <c r="K21" i="24"/>
  <c r="K20" i="24" s="1"/>
  <c r="I21" i="24"/>
  <c r="I20" i="24" s="1"/>
  <c r="G20" i="24"/>
  <c r="P19" i="24"/>
  <c r="P18" i="24"/>
  <c r="N18" i="24"/>
  <c r="O17" i="24"/>
  <c r="G17" i="24"/>
  <c r="Q15" i="24"/>
  <c r="P16" i="24"/>
  <c r="N16" i="24"/>
  <c r="L16" i="24"/>
  <c r="J16" i="24"/>
  <c r="O15" i="24"/>
  <c r="M15" i="24"/>
  <c r="K15" i="24"/>
  <c r="I15" i="24"/>
  <c r="G15" i="24"/>
  <c r="P13" i="24"/>
  <c r="N13" i="24"/>
  <c r="L13" i="24"/>
  <c r="J13" i="24"/>
  <c r="P12" i="24"/>
  <c r="N12" i="24"/>
  <c r="L12" i="24"/>
  <c r="J12" i="24"/>
  <c r="P11" i="24"/>
  <c r="N11" i="24"/>
  <c r="L11" i="24"/>
  <c r="J11" i="24"/>
  <c r="O9" i="24"/>
  <c r="M10" i="24"/>
  <c r="M9" i="24" s="1"/>
  <c r="K10" i="24"/>
  <c r="K9" i="24" s="1"/>
  <c r="G10" i="24"/>
  <c r="G9" i="24" s="1"/>
  <c r="G8" i="24" s="1"/>
  <c r="J9" i="24" l="1"/>
  <c r="G14" i="24"/>
  <c r="O14" i="24"/>
  <c r="K23" i="24"/>
  <c r="L23" i="24" s="1"/>
  <c r="L18" i="24"/>
  <c r="J18" i="24"/>
  <c r="O23" i="24"/>
  <c r="Q23" i="24"/>
  <c r="Q14" i="24"/>
  <c r="Q8" i="24" s="1"/>
  <c r="M23" i="24"/>
  <c r="N23" i="24" s="1"/>
  <c r="L9" i="24"/>
  <c r="N9" i="24"/>
  <c r="P9" i="24"/>
  <c r="J10" i="24"/>
  <c r="L10" i="24"/>
  <c r="N10" i="24"/>
  <c r="P10" i="24"/>
  <c r="J15" i="24"/>
  <c r="L15" i="24"/>
  <c r="N15" i="24"/>
  <c r="P15" i="24"/>
  <c r="P17" i="24"/>
  <c r="J20" i="24"/>
  <c r="L20" i="24"/>
  <c r="N20" i="24"/>
  <c r="P20" i="24"/>
  <c r="J21" i="24"/>
  <c r="L21" i="24"/>
  <c r="N21" i="24"/>
  <c r="P21" i="24"/>
  <c r="J23" i="24"/>
  <c r="J24" i="24"/>
  <c r="L24" i="24"/>
  <c r="N24" i="24"/>
  <c r="P24" i="24"/>
  <c r="L27" i="24"/>
  <c r="N27" i="24"/>
  <c r="P27" i="24"/>
  <c r="O8" i="24" l="1"/>
  <c r="P8" i="24" s="1"/>
  <c r="P14" i="24"/>
  <c r="P23" i="24"/>
  <c r="J19" i="24" l="1"/>
  <c r="J17" i="24"/>
  <c r="I14" i="24" l="1"/>
  <c r="J14" i="24" s="1"/>
  <c r="L19" i="24"/>
  <c r="K17" i="24"/>
  <c r="K14" i="24" s="1"/>
  <c r="L14" i="24" s="1"/>
  <c r="K8" i="24" l="1"/>
  <c r="L17" i="24"/>
  <c r="N19" i="24"/>
  <c r="M17" i="24"/>
  <c r="N17" i="24" s="1"/>
  <c r="L8" i="24" l="1"/>
  <c r="J8" i="24"/>
  <c r="M14" i="24"/>
  <c r="M8" i="24" s="1"/>
  <c r="N8" i="24" l="1"/>
  <c r="N14" i="24"/>
</calcChain>
</file>

<file path=xl/sharedStrings.xml><?xml version="1.0" encoding="utf-8"?>
<sst xmlns="http://schemas.openxmlformats.org/spreadsheetml/2006/main" count="123" uniqueCount="66">
  <si>
    <t/>
  </si>
  <si>
    <t>RUBRO</t>
  </si>
  <si>
    <t>FUENTE</t>
  </si>
  <si>
    <t>REC</t>
  </si>
  <si>
    <t>SIT</t>
  </si>
  <si>
    <t>DESCRIPCION</t>
  </si>
  <si>
    <t>APR. VIGENTE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</si>
  <si>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</si>
  <si>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</si>
  <si>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</si>
  <si>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</si>
  <si>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</si>
  <si>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</si>
  <si>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</si>
  <si>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</si>
  <si>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</si>
  <si>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</si>
  <si>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</si>
  <si>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</si>
  <si>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</si>
  <si>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</si>
  <si>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</si>
  <si>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</si>
  <si>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Y SERVICIOS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</si>
  <si>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</si>
  <si>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</si>
  <si>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</si>
  <si>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</si>
  <si>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</si>
  <si>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</si>
  <si>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</si>
  <si>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</si>
  <si>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</si>
  <si>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</si>
  <si>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</si>
  <si>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</si>
  <si>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</si>
  <si>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</si>
  <si>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</si>
  <si>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</si>
  <si>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</si>
  <si>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</si>
  <si>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</si>
  <si>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A-08-04-01</t>
  </si>
  <si>
    <t>11</t>
  </si>
  <si>
    <t>SSF</t>
  </si>
  <si>
    <t>CUOTA DE FISCALIZACIÓN Y AUDITAJE</t>
  </si>
  <si>
    <t>A-02-01-01</t>
  </si>
  <si>
    <t>A-02-01</t>
  </si>
  <si>
    <t>ADQUISICIÓN DE ACTIVOS NO FINANCIEROS</t>
  </si>
  <si>
    <t>ACTIVOS FIJOS</t>
  </si>
  <si>
    <t>A-08-04</t>
  </si>
  <si>
    <t xml:space="preserve">CONTRIBUCIONES  </t>
  </si>
  <si>
    <t>AÑO FISCAL   2024  - VIGENCIA ACTUAL</t>
  </si>
  <si>
    <t xml:space="preserve">% COMP. </t>
  </si>
  <si>
    <t xml:space="preserve">% OBLIG. </t>
  </si>
  <si>
    <t xml:space="preserve">% O. PAG. </t>
  </si>
  <si>
    <t>A-08-03</t>
  </si>
  <si>
    <t>TASAS Y DERECHOS ADMINISTRATIVOS</t>
  </si>
  <si>
    <t>CDP</t>
  </si>
  <si>
    <t xml:space="preserve">% CDP </t>
  </si>
  <si>
    <t>APR, BLOQUEADA</t>
  </si>
  <si>
    <t>PERIODO SEPTIEMBRE</t>
  </si>
  <si>
    <t>COMPROMISOS</t>
  </si>
  <si>
    <t>OBLIGACIONES</t>
  </si>
  <si>
    <t>PAGOS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</si>
</sst>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4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  <font>
      <sz val="14"/>
      <name val="Helvetica-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E9912"/>
        <bgColor indexed="64"/>
      </patternFill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67">
    <xf numFmtId="0" fontId="1" fillId="0" borderId="0" xfId="0" applyFont="1"/>
    <xf numFmtId="0" fontId="4" fillId="0" borderId="0" xfId="0" applyFont="1"/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7" fillId="3" borderId="6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10" fontId="5" fillId="3" borderId="7" xfId="1" applyNumberFormat="1" applyFont="1" applyFill="1" applyBorder="1" applyAlignment="1">
      <alignment horizontal="center" vertical="center" wrapText="1" readingOrder="1"/>
    </xf>
    <xf numFmtId="10" fontId="5" fillId="0" borderId="7" xfId="1" applyNumberFormat="1" applyFont="1" applyFill="1" applyBorder="1" applyAlignment="1">
      <alignment horizontal="center" vertical="center" wrapText="1" readingOrder="1"/>
    </xf>
    <xf numFmtId="10" fontId="10" fillId="0" borderId="7" xfId="1" applyNumberFormat="1" applyFont="1" applyFill="1" applyBorder="1" applyAlignment="1">
      <alignment horizontal="center" vertical="center" wrapText="1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164" fontId="5" fillId="0" borderId="5" xfId="0" applyNumberFormat="1" applyFont="1" applyBorder="1" applyAlignment="1">
      <alignment horizontal="center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64" fontId="10" fillId="0" borderId="9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vertical="top" wrapText="1"/>
    </xf>
    <xf numFmtId="10" fontId="10" fillId="0" borderId="12" xfId="1" applyNumberFormat="1" applyFont="1" applyFill="1" applyBorder="1" applyAlignment="1">
      <alignment horizontal="center" vertical="center" wrapText="1" readingOrder="1"/>
    </xf>
    <xf numFmtId="0" fontId="11" fillId="2" borderId="13" xfId="0" applyFont="1" applyFill="1" applyBorder="1" applyAlignment="1">
      <alignment horizontal="center" vertical="center" wrapText="1" readingOrder="1"/>
    </xf>
    <xf numFmtId="10" fontId="5" fillId="3" borderId="14" xfId="1" applyNumberFormat="1" applyFont="1" applyFill="1" applyBorder="1" applyAlignment="1">
      <alignment horizontal="center" vertical="center" wrapText="1" readingOrder="1"/>
    </xf>
    <xf numFmtId="10" fontId="5" fillId="0" borderId="14" xfId="1" applyNumberFormat="1" applyFont="1" applyFill="1" applyBorder="1" applyAlignment="1">
      <alignment horizontal="center" vertical="center" wrapText="1" readingOrder="1"/>
    </xf>
    <xf numFmtId="10" fontId="10" fillId="0" borderId="14" xfId="1" applyNumberFormat="1" applyFont="1" applyFill="1" applyBorder="1" applyAlignment="1">
      <alignment horizontal="center" vertical="center" wrapText="1" readingOrder="1"/>
    </xf>
    <xf numFmtId="164" fontId="10" fillId="0" borderId="15" xfId="0" applyNumberFormat="1" applyFont="1" applyBorder="1" applyAlignment="1">
      <alignment horizontal="center" vertical="center" wrapText="1" readingOrder="1"/>
    </xf>
    <xf numFmtId="0" fontId="9" fillId="2" borderId="10" xfId="0" applyFont="1" applyFill="1" applyBorder="1" applyAlignment="1">
      <alignment horizontal="center" vertical="center" wrapText="1" readingOrder="1"/>
    </xf>
    <xf numFmtId="164" fontId="5" fillId="0" borderId="16" xfId="0" applyNumberFormat="1" applyFont="1" applyBorder="1" applyAlignment="1">
      <alignment horizontal="center" vertical="center" wrapText="1" readingOrder="1"/>
    </xf>
    <xf numFmtId="164" fontId="5" fillId="3" borderId="17" xfId="0" applyNumberFormat="1" applyFont="1" applyFill="1" applyBorder="1" applyAlignment="1">
      <alignment horizontal="center" vertical="center" wrapText="1" readingOrder="1"/>
    </xf>
    <xf numFmtId="164" fontId="5" fillId="0" borderId="17" xfId="0" applyNumberFormat="1" applyFont="1" applyBorder="1" applyAlignment="1">
      <alignment horizontal="center" vertical="center" wrapText="1" readingOrder="1"/>
    </xf>
    <xf numFmtId="164" fontId="10" fillId="0" borderId="17" xfId="0" applyNumberFormat="1" applyFont="1" applyBorder="1" applyAlignment="1">
      <alignment horizontal="center" vertical="center" wrapText="1" readingOrder="1"/>
    </xf>
    <xf numFmtId="164" fontId="10" fillId="0" borderId="18" xfId="0" applyNumberFormat="1" applyFont="1" applyBorder="1" applyAlignment="1">
      <alignment horizontal="center" vertical="center" wrapText="1" readingOrder="1"/>
    </xf>
    <xf numFmtId="0" fontId="9" fillId="2" borderId="19" xfId="0" applyFont="1" applyFill="1" applyBorder="1" applyAlignment="1">
      <alignment horizontal="center" vertical="center" wrapText="1" readingOrder="1"/>
    </xf>
    <xf numFmtId="164" fontId="5" fillId="0" borderId="20" xfId="0" applyNumberFormat="1" applyFont="1" applyBorder="1" applyAlignment="1">
      <alignment horizontal="center" vertical="center" wrapText="1" readingOrder="1"/>
    </xf>
    <xf numFmtId="164" fontId="5" fillId="3" borderId="21" xfId="0" applyNumberFormat="1" applyFont="1" applyFill="1" applyBorder="1" applyAlignment="1">
      <alignment horizontal="center" vertical="center" wrapText="1" readingOrder="1"/>
    </xf>
    <xf numFmtId="164" fontId="5" fillId="0" borderId="21" xfId="0" applyNumberFormat="1" applyFont="1" applyBorder="1" applyAlignment="1">
      <alignment horizontal="center" vertical="center" wrapText="1" readingOrder="1"/>
    </xf>
    <xf numFmtId="164" fontId="10" fillId="0" borderId="21" xfId="0" applyNumberFormat="1" applyFont="1" applyBorder="1" applyAlignment="1">
      <alignment horizontal="center" vertical="center" wrapText="1" readingOrder="1"/>
    </xf>
    <xf numFmtId="164" fontId="10" fillId="0" borderId="22" xfId="0" applyNumberFormat="1" applyFont="1" applyBorder="1" applyAlignment="1">
      <alignment horizontal="center" vertical="center" wrapText="1" readingOrder="1"/>
    </xf>
    <xf numFmtId="0" fontId="11" fillId="2" borderId="11" xfId="0" applyFont="1" applyFill="1" applyBorder="1" applyAlignment="1">
      <alignment horizontal="center" vertical="center" wrapText="1" readingOrder="1"/>
    </xf>
    <xf numFmtId="164" fontId="5" fillId="0" borderId="4" xfId="0" applyNumberFormat="1" applyFont="1" applyBorder="1" applyAlignment="1">
      <alignment horizontal="center" vertical="center" wrapText="1" readingOrder="1"/>
    </xf>
    <xf numFmtId="164" fontId="5" fillId="3" borderId="6" xfId="0" applyNumberFormat="1" applyFont="1" applyFill="1" applyBorder="1" applyAlignment="1">
      <alignment horizontal="center" vertical="center" wrapText="1" readingOrder="1"/>
    </xf>
    <xf numFmtId="164" fontId="5" fillId="0" borderId="6" xfId="0" applyNumberFormat="1" applyFont="1" applyBorder="1" applyAlignment="1">
      <alignment horizontal="center" vertical="center" wrapText="1" readingOrder="1"/>
    </xf>
    <xf numFmtId="164" fontId="10" fillId="0" borderId="6" xfId="0" applyNumberFormat="1" applyFont="1" applyBorder="1" applyAlignment="1">
      <alignment horizontal="center" vertical="center" wrapText="1" readingOrder="1"/>
    </xf>
    <xf numFmtId="164" fontId="10" fillId="0" borderId="8" xfId="0" applyNumberFormat="1" applyFont="1" applyBorder="1" applyAlignment="1">
      <alignment horizontal="center" vertical="center" wrapText="1" readingOrder="1"/>
    </xf>
    <xf numFmtId="7" fontId="5" fillId="0" borderId="0" xfId="0" applyNumberFormat="1" applyFont="1" applyAlignment="1">
      <alignment horizontal="center" vertical="center" readingOrder="1"/>
    </xf>
    <xf numFmtId="10" fontId="5" fillId="4" borderId="14" xfId="1" applyNumberFormat="1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3" fillId="0" borderId="0" xfId="0" applyFont="1" applyAlignment="1">
      <alignment horizontal="left" vertical="top" wrapText="1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4A360"/>
      <color rgb="FFBE9912"/>
      <color rgb="FFE1B515"/>
      <color rgb="FFF2D774"/>
      <color rgb="FFFFCD3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(Septiembre!$G$7,Septiembre!$H$7,Septiembre!$I$7,Septiembre!$K$7,Septiembre!$M$7,Septiembre!$O$7)</c:f>
              <c:strCache>
                <c:ptCount val="6"/>
                <c:pt idx="0">
                  <c:v>APR. VIGENTE</c:v>
                </c:pt>
                <c:pt idx="1">
                  <c:v>APR, BLOQUEADA</c:v>
                </c:pt>
                <c:pt idx="2">
                  <c:v>CDP</c:v>
                </c:pt>
                <c:pt idx="3">
                  <c:v>COMPROMISOS</c:v>
                </c:pt>
                <c:pt idx="4">
                  <c:v>OBLIGACIONES</c:v>
                </c:pt>
                <c:pt idx="5">
                  <c:v>PAGOS</c:v>
                </c:pt>
              </c:strCache>
            </c:strRef>
          </c:cat>
          <c:val>
            <c:numRef>
              <c:f>(Septiembre!$G$8,Septiembre!$H$8,Septiembre!$I$8,Septiembre!$K$8,Septiembre!$M$8,Septiembre!$O$8)</c:f>
              <c:numCache>
                <c:formatCode>[$-1240A]"$"\ #,##0.00;\-"$"\ #,##0.00</c:formatCode>
                <c:ptCount val="6"/>
                <c:pt idx="0">
                  <c:v>7463000000</c:v>
                </c:pt>
                <c:pt idx="1">
                  <c:v>11190150</c:v>
                </c:pt>
                <c:pt idx="2">
                  <c:v>7359857456.79</c:v>
                </c:pt>
                <c:pt idx="3">
                  <c:v>5822321878.4899998</c:v>
                </c:pt>
                <c:pt idx="4">
                  <c:v>5724000771.79</c:v>
                </c:pt>
                <c:pt idx="5">
                  <c:v>5722678260.79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06958232"/>
        <c:axId val="506959408"/>
      </c:barChart>
      <c:catAx>
        <c:axId val="506958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9408"/>
        <c:crosses val="autoZero"/>
        <c:auto val="1"/>
        <c:lblAlgn val="ctr"/>
        <c:lblOffset val="100"/>
        <c:noMultiLvlLbl val="0"/>
      </c:catAx>
      <c:valAx>
        <c:axId val="50695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56315925171347"/>
          <c:y val="2.745098809802184E-2"/>
          <c:w val="0.7318341032563126"/>
          <c:h val="0.92713442731186646"/>
        </c:manualLayout>
      </c:layout>
      <c:barChart>
        <c:barDir val="bar"/>
        <c:grouping val="clustered"/>
        <c:varyColors val="0"/>
        <c:ser>
          <c:idx val="0"/>
          <c:order val="0"/>
          <c:tx>
            <c:v>Valor</c:v>
          </c:tx>
          <c:spPr>
            <a:solidFill>
              <a:srgbClr val="C4A36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0.34957146441575088"/>
                  <c:y val="9.1896401640821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833260857112662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084B-454E-BBFB-F92F844D811D}"/>
                </c:ext>
              </c:extLst>
            </c:dLbl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566733541491655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084B-454E-BBFB-F92F844D811D}"/>
                </c:ext>
              </c:extLst>
            </c:dLbl>
            <c:dLbl>
              <c:idx val="2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249368258227567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084B-454E-BBFB-F92F844D811D}"/>
                </c:ext>
              </c:extLst>
            </c:dLbl>
            <c:dLbl>
              <c:idx val="3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273985700766289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084B-454E-BBFB-F92F844D8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(Septiembre!$G$7,Septiembre!$I$7,Septiembre!$K$7,Septiembre!$M$7,Septiembre!$O$7)</c15:sqref>
                  </c15:fullRef>
                </c:ext>
              </c:extLst>
              <c:f>(Septiembre!$I$7,Septiembre!$K$7,Septiembre!$M$7,Septiembre!$O$7)</c:f>
              <c:strCache>
                <c:ptCount val="4"/>
                <c:pt idx="0">
                  <c:v>CDP</c:v>
                </c:pt>
                <c:pt idx="1">
                  <c:v>COMPROMISOS</c:v>
                </c:pt>
                <c:pt idx="2">
                  <c:v>OBLIGACIONES</c:v>
                </c:pt>
                <c:pt idx="3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(Septiembre!$G$8,Septiembre!$I$8,Septiembre!$K$8,Septiembre!$M$8,Septiembre!$O$8)</c15:sqref>
                  </c15:fullRef>
                </c:ext>
              </c:extLst>
              <c:f>(Septiembre!$I$8,Septiembre!$K$8,Septiembre!$M$8,Septiembre!$O$8)</c:f>
              <c:numCache>
                <c:formatCode>[$-1240A]"$"\ #,##0.00;\-"$"\ #,##0.00</c:formatCode>
                <c:ptCount val="4"/>
                <c:pt idx="0">
                  <c:v>7359857456.79</c:v>
                </c:pt>
                <c:pt idx="1">
                  <c:v>5822321878.4899998</c:v>
                </c:pt>
                <c:pt idx="2">
                  <c:v>5724000771.79</c:v>
                </c:pt>
                <c:pt idx="3">
                  <c:v>5722678260.79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B-454E-BBFB-F92F844D811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506958232"/>
        <c:axId val="506959408"/>
      </c:barChart>
      <c:catAx>
        <c:axId val="506958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9408"/>
        <c:crosses val="autoZero"/>
        <c:auto val="1"/>
        <c:lblAlgn val="ctr"/>
        <c:lblOffset val="100"/>
        <c:noMultiLvlLbl val="0"/>
      </c:catAx>
      <c:valAx>
        <c:axId val="506959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462643</xdr:colOff>
      <xdr:row>0</xdr:row>
      <xdr:rowOff>152734</xdr:rowOff>
    </xdr:from>
    <xdr:to>
      <xdr:col>16</xdr:col>
      <xdr:colOff>1662544</xdr:colOff>
      <xdr:row>5</xdr:row>
      <xdr:rowOff>40821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6383000" y="152734"/>
          <a:ext cx="4492830" cy="1112730"/>
        </a:xfrm>
        <a:prstGeom prst="rect">
          <a:avLst/>
        </a:prstGeom>
      </xdr:spPr>
    </xdr:pic>
    <xdr:clientData/>
  </xdr:twoCellAnchor>
  <xdr:twoCellAnchor>
    <xdr:from>
      <xdr:col>1</xdr:col>
      <xdr:colOff>238126</xdr:colOff>
      <xdr:row>30</xdr:row>
      <xdr:rowOff>0</xdr:rowOff>
    </xdr:from>
    <xdr:to>
      <xdr:col>16</xdr:col>
      <xdr:colOff>1730375</xdr:colOff>
      <xdr:row>54</xdr:row>
      <xdr:rowOff>587376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217715</xdr:colOff>
      <xdr:row>0</xdr:row>
      <xdr:rowOff>122465</xdr:rowOff>
    </xdr:from>
    <xdr:to>
      <xdr:col>11</xdr:col>
      <xdr:colOff>512124</xdr:colOff>
      <xdr:row>27</xdr:row>
      <xdr:rowOff>68035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328293-75AC-4D51-9289-C33820904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503464</xdr:colOff>
      <xdr:row>3</xdr:row>
      <xdr:rowOff>108857</xdr:rowOff>
    </xdr:from>
    <xdr:to>
      <xdr:col>9</xdr:col>
      <xdr:colOff>81643</xdr:colOff>
      <xdr:row>6</xdr:row>
      <xdr:rowOff>54429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EC4E8D1A-D6DF-AADD-B0C4-BD884CD211F8}"/>
            </a:ext>
          </a:extLst>
        </xdr:cNvPr>
        <xdr:cNvSpPr txBox="1"/>
      </xdr:nvSpPr>
      <xdr:spPr>
        <a:xfrm>
          <a:off x="5837464" y="680357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  <xdr:twoCellAnchor>
    <xdr:from>
      <xdr:col>7</xdr:col>
      <xdr:colOff>329293</xdr:colOff>
      <xdr:row>9</xdr:row>
      <xdr:rowOff>43541</xdr:rowOff>
    </xdr:from>
    <xdr:to>
      <xdr:col>8</xdr:col>
      <xdr:colOff>669472</xdr:colOff>
      <xdr:row>11</xdr:row>
      <xdr:rowOff>179613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A642702B-06F5-4394-9469-D4B2CA40C945}"/>
            </a:ext>
          </a:extLst>
        </xdr:cNvPr>
        <xdr:cNvSpPr txBox="1"/>
      </xdr:nvSpPr>
      <xdr:spPr>
        <a:xfrm>
          <a:off x="5663293" y="1758041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0.6316</cdr:x>
      <cdr:y>0.55267</cdr:y>
    </cdr:from>
    <cdr:to>
      <cdr:x>0.75863</cdr:x>
      <cdr:y>0.6275</cdr:y>
    </cdr:to>
    <cdr:sp macro="" textlink="">
      <cdr:nvSpPr>
        <cdr:cNvPr id="2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5480032" y="2812600"/>
          <a:ext cx="1102164" cy="3808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50,79%</a:t>
          </a:r>
          <a:endParaRPr lang="es-CO" sz="1100" b="1"/>
        </a:p>
      </cdr:txBody>
    </cdr:sp>
  </cdr:relSizeAnchor>
  <cdr:relSizeAnchor xmlns:cdr="http://schemas.openxmlformats.org/drawingml/2006/chartDrawing">
    <cdr:from>
      <cdr:x>0.87297</cdr:x>
      <cdr:y>0.79814</cdr:y>
    </cdr:from>
    <cdr:to>
      <cdr:x>1</cdr:x>
      <cdr:y>0.87297</cdr:y>
    </cdr:to>
    <cdr:sp macro="" textlink="">
      <cdr:nvSpPr>
        <cdr:cNvPr id="3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7574230" y="4583088"/>
          <a:ext cx="1102179" cy="429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98,21%</a:t>
          </a:r>
          <a:endParaRPr lang="es-CO" sz="1100" b="1"/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S71"/>
  <sheetViews>
    <sheetView showGridLines="0" tabSelected="1" topLeftCell="A5" zoomScale="70" zoomScaleNormal="70" zoomScaleSheetLayoutView="70" workbookViewId="0">
      <selection activeCell="W55" sqref="W55"/>
    </sheetView>
  </sheetViews>
  <sheetFormatPr baseColWidth="10" defaultColWidth="11.42578125" defaultRowHeight="14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85546875" style="1" customWidth="1"/>
    <col min="6" max="6" width="39.42578125" style="1" customWidth="1"/>
    <col min="7" max="9" width="26.140625" style="1" customWidth="1"/>
    <col min="10" max="10" width="18.85546875" style="1" bestFit="1" customWidth="1"/>
    <col min="11" max="11" width="25.85546875" style="1" bestFit="1" customWidth="1"/>
    <col min="12" max="12" width="14.28515625" style="1" bestFit="1" customWidth="1"/>
    <col min="13" max="13" width="25.140625" style="1" bestFit="1" customWidth="1"/>
    <col min="14" max="14" width="12" style="1" customWidth="1"/>
    <col min="15" max="15" width="25.140625" style="1" bestFit="1" customWidth="1"/>
    <col min="16" max="16" width="12.140625" style="1" customWidth="1"/>
    <col min="17" max="17" width="26.140625" style="1" bestFit="1" customWidth="1"/>
    <col min="18" max="18" width="3" style="1" customWidth="1"/>
    <col min="19" max="19" width="14.7109375" style="1" bestFit="1" customWidth="1"/>
    <col min="20" max="16384" width="11.42578125" style="1"/>
  </cols>
  <sheetData>
    <row r="1" spans="1:19" ht="24.75" customHeight="1"/>
    <row r="2" spans="1:19" ht="15.75">
      <c r="F2" s="64"/>
      <c r="G2" s="64"/>
      <c r="H2" s="64"/>
      <c r="I2" s="64"/>
      <c r="J2" s="64"/>
      <c r="K2" s="64"/>
      <c r="L2" s="64"/>
      <c r="M2" s="64"/>
      <c r="N2" s="64"/>
      <c r="O2" s="64"/>
      <c r="P2" s="17"/>
      <c r="Q2" s="17"/>
    </row>
    <row r="3" spans="1:19" ht="20.25">
      <c r="B3" s="16" t="s">
        <v>0</v>
      </c>
      <c r="C3" s="16" t="s">
        <v>0</v>
      </c>
      <c r="D3" s="16" t="s">
        <v>0</v>
      </c>
      <c r="E3" s="16" t="s">
        <v>0</v>
      </c>
      <c r="F3" s="65" t="s">
        <v>53</v>
      </c>
      <c r="G3" s="65"/>
      <c r="H3" s="65"/>
      <c r="I3" s="65"/>
      <c r="J3" s="65"/>
      <c r="K3" s="65"/>
      <c r="L3" s="65"/>
      <c r="M3" s="65"/>
      <c r="N3" s="65"/>
      <c r="O3" s="65"/>
      <c r="P3" s="17"/>
      <c r="Q3" s="17"/>
    </row>
    <row r="4" spans="1:19" ht="2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65" t="s">
        <v>62</v>
      </c>
      <c r="G4" s="65"/>
      <c r="H4" s="65"/>
      <c r="I4" s="65"/>
      <c r="J4" s="65"/>
      <c r="K4" s="65"/>
      <c r="L4" s="65"/>
      <c r="M4" s="65"/>
      <c r="N4" s="65"/>
      <c r="O4" s="65"/>
      <c r="P4" s="17"/>
      <c r="Q4" s="17"/>
    </row>
    <row r="5" spans="1:19" ht="15">
      <c r="A5" s="18"/>
      <c r="B5" s="16"/>
      <c r="C5" s="16"/>
      <c r="D5" s="16"/>
      <c r="E5" s="16"/>
      <c r="F5" s="18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</row>
    <row r="6" spans="1:19" ht="15.75" thickBot="1">
      <c r="A6" s="18" t="s">
        <v>0</v>
      </c>
      <c r="B6" s="16" t="s">
        <v>0</v>
      </c>
      <c r="C6" s="16" t="s">
        <v>0</v>
      </c>
      <c r="D6" s="16"/>
      <c r="E6" s="16"/>
      <c r="G6" s="27"/>
      <c r="H6" s="27"/>
      <c r="I6" s="27"/>
      <c r="J6" s="27"/>
      <c r="K6" s="27"/>
      <c r="L6" s="27"/>
      <c r="M6" s="27"/>
      <c r="O6" s="27"/>
    </row>
    <row r="7" spans="1:19" ht="30.75" thickBot="1">
      <c r="B7" s="19" t="s">
        <v>1</v>
      </c>
      <c r="C7" s="20" t="s">
        <v>2</v>
      </c>
      <c r="D7" s="20" t="s">
        <v>3</v>
      </c>
      <c r="E7" s="20" t="s">
        <v>4</v>
      </c>
      <c r="F7" s="20" t="s">
        <v>5</v>
      </c>
      <c r="G7" s="20" t="s">
        <v>6</v>
      </c>
      <c r="H7" s="20" t="s">
        <v>61</v>
      </c>
      <c r="I7" s="20" t="s">
        <v>59</v>
      </c>
      <c r="J7" s="28" t="s">
        <v>60</v>
      </c>
      <c r="K7" s="20" t="s">
        <v>63</v>
      </c>
      <c r="L7" s="39" t="s">
        <v>54</v>
      </c>
      <c r="M7" s="19" t="s">
        <v>64</v>
      </c>
      <c r="N7" s="56" t="s">
        <v>55</v>
      </c>
      <c r="O7" s="50" t="s">
        <v>65</v>
      </c>
      <c r="P7" s="39" t="s">
        <v>56</v>
      </c>
      <c r="Q7" s="44" t="s">
        <v>7</v>
      </c>
    </row>
    <row r="8" spans="1:19" ht="27" customHeight="1">
      <c r="B8" s="2" t="s">
        <v>8</v>
      </c>
      <c r="C8" s="3" t="s">
        <v>9</v>
      </c>
      <c r="D8" s="3">
        <v>10</v>
      </c>
      <c r="E8" s="3" t="s">
        <v>10</v>
      </c>
      <c r="F8" s="4" t="s">
        <v>11</v>
      </c>
      <c r="G8" s="32">
        <f>+G9+G14+G20+G23</f>
        <v>7463000000</v>
      </c>
      <c r="H8" s="32">
        <f>+H9+H14+H20+H23</f>
        <v>11190150</v>
      </c>
      <c r="I8" s="32">
        <f>+I9+I14+I20+I23</f>
        <v>7359857456.79</v>
      </c>
      <c r="J8" s="30">
        <f>+I8/G8</f>
        <v>0.98617947967171382</v>
      </c>
      <c r="K8" s="32">
        <f>+K9+K14+K20+K23</f>
        <v>5822321878.4899998</v>
      </c>
      <c r="L8" s="41">
        <f>+K8/G8</f>
        <v>0.78015836506632719</v>
      </c>
      <c r="M8" s="57">
        <f>+M9+M14+M20+M23</f>
        <v>5724000771.79</v>
      </c>
      <c r="N8" s="22">
        <f>+M8/G8</f>
        <v>0.76698389009647594</v>
      </c>
      <c r="O8" s="51">
        <f>+O9+O14+O20+O23</f>
        <v>5722678260.79</v>
      </c>
      <c r="P8" s="63">
        <f>+O8/G8</f>
        <v>0.76680668106525529</v>
      </c>
      <c r="Q8" s="45">
        <f>+Q9+Q14+Q20+Q23</f>
        <v>1729131589.21</v>
      </c>
    </row>
    <row r="9" spans="1:19" ht="27" customHeight="1">
      <c r="B9" s="5" t="s">
        <v>12</v>
      </c>
      <c r="C9" s="6" t="s">
        <v>9</v>
      </c>
      <c r="D9" s="6">
        <v>10</v>
      </c>
      <c r="E9" s="6" t="s">
        <v>10</v>
      </c>
      <c r="F9" s="7" t="s">
        <v>13</v>
      </c>
      <c r="G9" s="33">
        <f>+G10</f>
        <v>7087000000</v>
      </c>
      <c r="H9" s="33">
        <f>+H10</f>
        <v>0</v>
      </c>
      <c r="I9" s="33">
        <f>+I10</f>
        <v>7087000000</v>
      </c>
      <c r="J9" s="31">
        <f>+I9/G9</f>
        <v>1</v>
      </c>
      <c r="K9" s="33">
        <f>+K10</f>
        <v>5585039600</v>
      </c>
      <c r="L9" s="40">
        <f t="shared" ref="L9:L28" si="0">+K9/G9</f>
        <v>0.78806823761817413</v>
      </c>
      <c r="M9" s="58">
        <f>+M10</f>
        <v>5585039600</v>
      </c>
      <c r="N9" s="21">
        <f t="shared" ref="N9:N28" si="1">+M9/G9</f>
        <v>0.78806823761817413</v>
      </c>
      <c r="O9" s="52">
        <f>+O10</f>
        <v>5585039600</v>
      </c>
      <c r="P9" s="40">
        <f t="shared" ref="P9:P28" si="2">+O9/G9</f>
        <v>0.78806823761817413</v>
      </c>
      <c r="Q9" s="46">
        <f>+Q10</f>
        <v>1501960400</v>
      </c>
    </row>
    <row r="10" spans="1:19" ht="27" customHeight="1">
      <c r="B10" s="8" t="s">
        <v>14</v>
      </c>
      <c r="C10" s="9" t="s">
        <v>9</v>
      </c>
      <c r="D10" s="9">
        <v>10</v>
      </c>
      <c r="E10" s="9" t="s">
        <v>10</v>
      </c>
      <c r="F10" s="10" t="s">
        <v>15</v>
      </c>
      <c r="G10" s="34">
        <f>+G11+G12+G13</f>
        <v>7087000000</v>
      </c>
      <c r="H10" s="34">
        <v>0</v>
      </c>
      <c r="I10" s="34">
        <f>+I11+I12+I13</f>
        <v>7087000000</v>
      </c>
      <c r="J10" s="30">
        <f t="shared" ref="J10:J28" si="3">+I10/G10</f>
        <v>1</v>
      </c>
      <c r="K10" s="34">
        <f>+K11+K12+K13</f>
        <v>5585039600</v>
      </c>
      <c r="L10" s="41">
        <f t="shared" si="0"/>
        <v>0.78806823761817413</v>
      </c>
      <c r="M10" s="59">
        <f>+M11+M12+M13</f>
        <v>5585039600</v>
      </c>
      <c r="N10" s="22">
        <f t="shared" si="1"/>
        <v>0.78806823761817413</v>
      </c>
      <c r="O10" s="53">
        <f>+O11+O12+O13</f>
        <v>5585039600</v>
      </c>
      <c r="P10" s="41">
        <f t="shared" si="2"/>
        <v>0.78806823761817413</v>
      </c>
      <c r="Q10" s="47">
        <f>+Q11+Q12+Q13</f>
        <v>1501960400</v>
      </c>
    </row>
    <row r="11" spans="1:19" ht="27" customHeight="1">
      <c r="B11" s="11" t="s">
        <v>16</v>
      </c>
      <c r="C11" s="12" t="s">
        <v>9</v>
      </c>
      <c r="D11" s="12">
        <v>10</v>
      </c>
      <c r="E11" s="12" t="s">
        <v>10</v>
      </c>
      <c r="F11" s="13" t="s">
        <v>17</v>
      </c>
      <c r="G11" s="35">
        <v>4786000000</v>
      </c>
      <c r="H11" s="35">
        <v>0</v>
      </c>
      <c r="I11" s="35">
        <v>4786000000</v>
      </c>
      <c r="J11" s="29">
        <f t="shared" si="3"/>
        <v>1</v>
      </c>
      <c r="K11" s="35">
        <v>3672395343</v>
      </c>
      <c r="L11" s="42">
        <f t="shared" si="0"/>
        <v>0.76732038090263266</v>
      </c>
      <c r="M11" s="60">
        <v>3672395343</v>
      </c>
      <c r="N11" s="23">
        <f t="shared" si="1"/>
        <v>0.76732038090263266</v>
      </c>
      <c r="O11" s="54">
        <v>3672395343</v>
      </c>
      <c r="P11" s="42">
        <f t="shared" si="2"/>
        <v>0.76732038090263266</v>
      </c>
      <c r="Q11" s="48">
        <f>+G11-O11</f>
        <v>1113604657</v>
      </c>
    </row>
    <row r="12" spans="1:19" ht="27" customHeight="1">
      <c r="B12" s="11" t="s">
        <v>18</v>
      </c>
      <c r="C12" s="12" t="s">
        <v>9</v>
      </c>
      <c r="D12" s="12">
        <v>10</v>
      </c>
      <c r="E12" s="12" t="s">
        <v>10</v>
      </c>
      <c r="F12" s="13" t="s">
        <v>19</v>
      </c>
      <c r="G12" s="35">
        <v>1727000000</v>
      </c>
      <c r="H12" s="35">
        <v>0</v>
      </c>
      <c r="I12" s="35">
        <v>1727000000</v>
      </c>
      <c r="J12" s="29">
        <f t="shared" si="3"/>
        <v>1</v>
      </c>
      <c r="K12" s="35">
        <v>1359319223</v>
      </c>
      <c r="L12" s="42">
        <f t="shared" si="0"/>
        <v>0.78709856572090331</v>
      </c>
      <c r="M12" s="60">
        <v>1359319223</v>
      </c>
      <c r="N12" s="23">
        <f t="shared" si="1"/>
        <v>0.78709856572090331</v>
      </c>
      <c r="O12" s="54">
        <v>1359319223</v>
      </c>
      <c r="P12" s="42">
        <f t="shared" si="2"/>
        <v>0.78709856572090331</v>
      </c>
      <c r="Q12" s="48">
        <f t="shared" ref="Q12:Q13" si="4">+G12-O12</f>
        <v>367680777</v>
      </c>
    </row>
    <row r="13" spans="1:19" ht="27" customHeight="1">
      <c r="B13" s="11" t="s">
        <v>20</v>
      </c>
      <c r="C13" s="12" t="s">
        <v>9</v>
      </c>
      <c r="D13" s="12">
        <v>10</v>
      </c>
      <c r="E13" s="12" t="s">
        <v>10</v>
      </c>
      <c r="F13" s="13" t="s">
        <v>21</v>
      </c>
      <c r="G13" s="35">
        <v>574000000</v>
      </c>
      <c r="H13" s="35">
        <v>0</v>
      </c>
      <c r="I13" s="35">
        <v>574000000</v>
      </c>
      <c r="J13" s="29">
        <f t="shared" si="3"/>
        <v>1</v>
      </c>
      <c r="K13" s="35">
        <v>553325034</v>
      </c>
      <c r="L13" s="42">
        <f t="shared" si="0"/>
        <v>0.96398089547038324</v>
      </c>
      <c r="M13" s="60">
        <v>553325034</v>
      </c>
      <c r="N13" s="23">
        <f t="shared" si="1"/>
        <v>0.96398089547038324</v>
      </c>
      <c r="O13" s="54">
        <v>553325034</v>
      </c>
      <c r="P13" s="42">
        <f t="shared" si="2"/>
        <v>0.96398089547038324</v>
      </c>
      <c r="Q13" s="48">
        <f t="shared" si="4"/>
        <v>20674966</v>
      </c>
    </row>
    <row r="14" spans="1:19" ht="27" customHeight="1">
      <c r="B14" s="5" t="s">
        <v>22</v>
      </c>
      <c r="C14" s="6" t="s">
        <v>9</v>
      </c>
      <c r="D14" s="6">
        <v>10</v>
      </c>
      <c r="E14" s="6" t="s">
        <v>10</v>
      </c>
      <c r="F14" s="7" t="s">
        <v>23</v>
      </c>
      <c r="G14" s="33">
        <f>+G17+G15</f>
        <v>319000000</v>
      </c>
      <c r="H14" s="33">
        <f>+H17+H15</f>
        <v>0</v>
      </c>
      <c r="I14" s="33">
        <f>+I17+I15</f>
        <v>243047606.78999999</v>
      </c>
      <c r="J14" s="31">
        <f t="shared" si="3"/>
        <v>0.76190472347962379</v>
      </c>
      <c r="K14" s="33">
        <f>+K17+K15</f>
        <v>226597089.49000001</v>
      </c>
      <c r="L14" s="40">
        <f>+K14/G14</f>
        <v>0.71033570373040755</v>
      </c>
      <c r="M14" s="58">
        <f>+M17+M15</f>
        <v>128275982.79000001</v>
      </c>
      <c r="N14" s="21">
        <f t="shared" si="1"/>
        <v>0.40211906830721006</v>
      </c>
      <c r="O14" s="52">
        <f>+O17+O15</f>
        <v>126953471.79000001</v>
      </c>
      <c r="P14" s="40">
        <f t="shared" si="2"/>
        <v>0.39797326579937309</v>
      </c>
      <c r="Q14" s="46">
        <f>+Q17+Q15</f>
        <v>192046528.20999998</v>
      </c>
      <c r="R14" s="24"/>
      <c r="S14" s="26"/>
    </row>
    <row r="15" spans="1:19" ht="27" customHeight="1">
      <c r="B15" s="8" t="s">
        <v>48</v>
      </c>
      <c r="C15" s="9" t="s">
        <v>9</v>
      </c>
      <c r="D15" s="9">
        <v>10</v>
      </c>
      <c r="E15" s="9" t="s">
        <v>10</v>
      </c>
      <c r="F15" s="10" t="s">
        <v>49</v>
      </c>
      <c r="G15" s="34">
        <f>+G16</f>
        <v>32500000</v>
      </c>
      <c r="H15" s="34">
        <f>+H16</f>
        <v>0</v>
      </c>
      <c r="I15" s="34">
        <f>+I16</f>
        <v>0</v>
      </c>
      <c r="J15" s="30">
        <f t="shared" si="3"/>
        <v>0</v>
      </c>
      <c r="K15" s="34">
        <f>+K16</f>
        <v>0</v>
      </c>
      <c r="L15" s="41">
        <f>+K15/G15</f>
        <v>0</v>
      </c>
      <c r="M15" s="59">
        <f>+M16</f>
        <v>0</v>
      </c>
      <c r="N15" s="22">
        <f t="shared" si="1"/>
        <v>0</v>
      </c>
      <c r="O15" s="53">
        <f>+O16</f>
        <v>0</v>
      </c>
      <c r="P15" s="41">
        <f t="shared" si="2"/>
        <v>0</v>
      </c>
      <c r="Q15" s="47">
        <f>+Q16</f>
        <v>32500000</v>
      </c>
    </row>
    <row r="16" spans="1:19" ht="27" customHeight="1">
      <c r="B16" s="11" t="s">
        <v>47</v>
      </c>
      <c r="C16" s="12" t="s">
        <v>9</v>
      </c>
      <c r="D16" s="12">
        <v>10</v>
      </c>
      <c r="E16" s="12" t="s">
        <v>10</v>
      </c>
      <c r="F16" s="13" t="s">
        <v>50</v>
      </c>
      <c r="G16" s="35">
        <v>32500000</v>
      </c>
      <c r="H16" s="35">
        <v>0</v>
      </c>
      <c r="I16" s="35">
        <v>0</v>
      </c>
      <c r="J16" s="29">
        <f t="shared" si="3"/>
        <v>0</v>
      </c>
      <c r="K16" s="35">
        <v>0</v>
      </c>
      <c r="L16" s="42">
        <f t="shared" si="0"/>
        <v>0</v>
      </c>
      <c r="M16" s="60">
        <v>0</v>
      </c>
      <c r="N16" s="23">
        <f t="shared" si="1"/>
        <v>0</v>
      </c>
      <c r="O16" s="54">
        <v>0</v>
      </c>
      <c r="P16" s="42">
        <f t="shared" si="2"/>
        <v>0</v>
      </c>
      <c r="Q16" s="48">
        <f>+G16-O16</f>
        <v>32500000</v>
      </c>
    </row>
    <row r="17" spans="2:17" ht="27" customHeight="1">
      <c r="B17" s="8" t="s">
        <v>24</v>
      </c>
      <c r="C17" s="9" t="s">
        <v>9</v>
      </c>
      <c r="D17" s="9">
        <v>10</v>
      </c>
      <c r="E17" s="9" t="s">
        <v>10</v>
      </c>
      <c r="F17" s="10" t="s">
        <v>25</v>
      </c>
      <c r="G17" s="34">
        <f>+G18+G19</f>
        <v>286500000</v>
      </c>
      <c r="H17" s="34">
        <v>0</v>
      </c>
      <c r="I17" s="34">
        <f>+I18+I19</f>
        <v>243047606.78999999</v>
      </c>
      <c r="J17" s="30">
        <f t="shared" si="3"/>
        <v>0.84833370607329839</v>
      </c>
      <c r="K17" s="34">
        <f>+K18+K19</f>
        <v>226597089.49000001</v>
      </c>
      <c r="L17" s="41">
        <f t="shared" si="0"/>
        <v>0.79091479752181504</v>
      </c>
      <c r="M17" s="59">
        <f>+M18+M19</f>
        <v>128275982.79000001</v>
      </c>
      <c r="N17" s="22">
        <f>+M17/G17</f>
        <v>0.4477346694240838</v>
      </c>
      <c r="O17" s="53">
        <f>+O18+O19</f>
        <v>126953471.79000001</v>
      </c>
      <c r="P17" s="41">
        <f t="shared" si="2"/>
        <v>0.4431185751832461</v>
      </c>
      <c r="Q17" s="47">
        <f>+Q18+Q19</f>
        <v>159546528.20999998</v>
      </c>
    </row>
    <row r="18" spans="2:17" ht="27" customHeight="1">
      <c r="B18" s="11" t="s">
        <v>26</v>
      </c>
      <c r="C18" s="12" t="s">
        <v>9</v>
      </c>
      <c r="D18" s="12">
        <v>10</v>
      </c>
      <c r="E18" s="12" t="s">
        <v>10</v>
      </c>
      <c r="F18" s="13" t="s">
        <v>27</v>
      </c>
      <c r="G18" s="35">
        <v>18000000</v>
      </c>
      <c r="H18" s="35">
        <v>0</v>
      </c>
      <c r="I18" s="35">
        <v>15764206</v>
      </c>
      <c r="J18" s="29">
        <f t="shared" si="3"/>
        <v>0.87578922222222222</v>
      </c>
      <c r="K18" s="35">
        <v>14452506</v>
      </c>
      <c r="L18" s="42">
        <f t="shared" si="0"/>
        <v>0.80291699999999999</v>
      </c>
      <c r="M18" s="60">
        <v>10992709.77</v>
      </c>
      <c r="N18" s="23">
        <f t="shared" si="1"/>
        <v>0.61070609833333334</v>
      </c>
      <c r="O18" s="60">
        <v>10992709.77</v>
      </c>
      <c r="P18" s="42">
        <f t="shared" si="2"/>
        <v>0.61070609833333334</v>
      </c>
      <c r="Q18" s="60">
        <f>+G18-O18</f>
        <v>7007290.2300000004</v>
      </c>
    </row>
    <row r="19" spans="2:17" ht="27" customHeight="1">
      <c r="B19" s="11" t="s">
        <v>28</v>
      </c>
      <c r="C19" s="12" t="s">
        <v>9</v>
      </c>
      <c r="D19" s="12">
        <v>10</v>
      </c>
      <c r="E19" s="12" t="s">
        <v>10</v>
      </c>
      <c r="F19" s="13" t="s">
        <v>29</v>
      </c>
      <c r="G19" s="35">
        <v>268500000</v>
      </c>
      <c r="H19" s="35">
        <v>0</v>
      </c>
      <c r="I19" s="35">
        <v>227283400.78999999</v>
      </c>
      <c r="J19" s="29">
        <f t="shared" si="3"/>
        <v>0.84649311281191808</v>
      </c>
      <c r="K19" s="35">
        <v>212144583.49000001</v>
      </c>
      <c r="L19" s="42">
        <f t="shared" si="0"/>
        <v>0.79011018059590321</v>
      </c>
      <c r="M19" s="60">
        <v>117283273.02000001</v>
      </c>
      <c r="N19" s="23">
        <f t="shared" si="1"/>
        <v>0.43680921050279331</v>
      </c>
      <c r="O19" s="60">
        <v>115960762.02000001</v>
      </c>
      <c r="P19" s="42">
        <f t="shared" si="2"/>
        <v>0.43188365743016766</v>
      </c>
      <c r="Q19" s="60">
        <f>+G19-O19</f>
        <v>152539237.97999999</v>
      </c>
    </row>
    <row r="20" spans="2:17" ht="27" customHeight="1">
      <c r="B20" s="5" t="s">
        <v>30</v>
      </c>
      <c r="C20" s="6" t="s">
        <v>9</v>
      </c>
      <c r="D20" s="6" t="s">
        <v>31</v>
      </c>
      <c r="E20" s="6" t="s">
        <v>10</v>
      </c>
      <c r="F20" s="7" t="s">
        <v>32</v>
      </c>
      <c r="G20" s="33">
        <f>+G21</f>
        <v>25000000</v>
      </c>
      <c r="H20" s="33">
        <f>+H21</f>
        <v>0</v>
      </c>
      <c r="I20" s="33">
        <f>+I21</f>
        <v>25000000</v>
      </c>
      <c r="J20" s="31">
        <f t="shared" si="3"/>
        <v>1</v>
      </c>
      <c r="K20" s="33">
        <f t="shared" ref="K20:O21" si="5">+K21</f>
        <v>5875339</v>
      </c>
      <c r="L20" s="40">
        <f t="shared" si="0"/>
        <v>0.23501356000000001</v>
      </c>
      <c r="M20" s="58">
        <f>+M21</f>
        <v>5875339</v>
      </c>
      <c r="N20" s="21">
        <f t="shared" si="1"/>
        <v>0.23501356000000001</v>
      </c>
      <c r="O20" s="52">
        <f t="shared" si="5"/>
        <v>5875339</v>
      </c>
      <c r="P20" s="40">
        <f t="shared" si="2"/>
        <v>0.23501356000000001</v>
      </c>
      <c r="Q20" s="46">
        <f>+Q21</f>
        <v>19124661</v>
      </c>
    </row>
    <row r="21" spans="2:17" ht="27" customHeight="1">
      <c r="B21" s="8" t="s">
        <v>33</v>
      </c>
      <c r="C21" s="9" t="s">
        <v>9</v>
      </c>
      <c r="D21" s="9" t="s">
        <v>31</v>
      </c>
      <c r="E21" s="9" t="s">
        <v>10</v>
      </c>
      <c r="F21" s="10" t="s">
        <v>34</v>
      </c>
      <c r="G21" s="34">
        <f>+G22</f>
        <v>25000000</v>
      </c>
      <c r="H21" s="34">
        <v>0</v>
      </c>
      <c r="I21" s="34">
        <f>+I22</f>
        <v>25000000</v>
      </c>
      <c r="J21" s="30">
        <f t="shared" si="3"/>
        <v>1</v>
      </c>
      <c r="K21" s="34">
        <f>+K22</f>
        <v>5875339</v>
      </c>
      <c r="L21" s="41">
        <f t="shared" si="0"/>
        <v>0.23501356000000001</v>
      </c>
      <c r="M21" s="59">
        <f t="shared" si="5"/>
        <v>5875339</v>
      </c>
      <c r="N21" s="22">
        <f t="shared" si="1"/>
        <v>0.23501356000000001</v>
      </c>
      <c r="O21" s="53">
        <f t="shared" si="5"/>
        <v>5875339</v>
      </c>
      <c r="P21" s="41">
        <f t="shared" si="2"/>
        <v>0.23501356000000001</v>
      </c>
      <c r="Q21" s="47">
        <f>+Q22</f>
        <v>19124661</v>
      </c>
    </row>
    <row r="22" spans="2:17" ht="27" customHeight="1">
      <c r="B22" s="11" t="s">
        <v>35</v>
      </c>
      <c r="C22" s="12" t="s">
        <v>9</v>
      </c>
      <c r="D22" s="12" t="s">
        <v>31</v>
      </c>
      <c r="E22" s="12" t="s">
        <v>10</v>
      </c>
      <c r="F22" s="13" t="s">
        <v>36</v>
      </c>
      <c r="G22" s="35">
        <v>25000000</v>
      </c>
      <c r="H22" s="35">
        <v>0</v>
      </c>
      <c r="I22" s="35">
        <v>25000000</v>
      </c>
      <c r="J22" s="29">
        <f t="shared" si="3"/>
        <v>1</v>
      </c>
      <c r="K22" s="35">
        <v>5875339</v>
      </c>
      <c r="L22" s="42">
        <f t="shared" si="0"/>
        <v>0.23501356000000001</v>
      </c>
      <c r="M22" s="60">
        <v>5875339</v>
      </c>
      <c r="N22" s="23">
        <f t="shared" si="1"/>
        <v>0.23501356000000001</v>
      </c>
      <c r="O22" s="54">
        <v>5875339</v>
      </c>
      <c r="P22" s="42">
        <f t="shared" si="2"/>
        <v>0.23501356000000001</v>
      </c>
      <c r="Q22" s="48">
        <f>+G22-O22</f>
        <v>19124661</v>
      </c>
    </row>
    <row r="23" spans="2:17" ht="39.75" customHeight="1">
      <c r="B23" s="5" t="s">
        <v>37</v>
      </c>
      <c r="C23" s="6" t="s">
        <v>9</v>
      </c>
      <c r="D23" s="6" t="s">
        <v>31</v>
      </c>
      <c r="E23" s="6" t="s">
        <v>10</v>
      </c>
      <c r="F23" s="7" t="s">
        <v>38</v>
      </c>
      <c r="G23" s="33">
        <f>+G24+G26+G27</f>
        <v>32000000</v>
      </c>
      <c r="H23" s="33">
        <f>+H24+H26+H27</f>
        <v>11190150</v>
      </c>
      <c r="I23" s="33">
        <f>+I24+I26+I27</f>
        <v>4809850</v>
      </c>
      <c r="J23" s="31">
        <f t="shared" si="3"/>
        <v>0.1503078125</v>
      </c>
      <c r="K23" s="33">
        <f>+K24+K26+K27</f>
        <v>4809850</v>
      </c>
      <c r="L23" s="40">
        <f t="shared" si="0"/>
        <v>0.1503078125</v>
      </c>
      <c r="M23" s="58">
        <f>+M24+M26+M27</f>
        <v>4809850</v>
      </c>
      <c r="N23" s="21">
        <f t="shared" si="1"/>
        <v>0.1503078125</v>
      </c>
      <c r="O23" s="52">
        <f>+O24+O26+O27</f>
        <v>4809850</v>
      </c>
      <c r="P23" s="40">
        <f t="shared" si="2"/>
        <v>0.1503078125</v>
      </c>
      <c r="Q23" s="46">
        <f>+Q24+Q26+Q27</f>
        <v>16000000</v>
      </c>
    </row>
    <row r="24" spans="2:17" ht="27" customHeight="1">
      <c r="B24" s="8" t="s">
        <v>39</v>
      </c>
      <c r="C24" s="9" t="s">
        <v>9</v>
      </c>
      <c r="D24" s="9" t="s">
        <v>31</v>
      </c>
      <c r="E24" s="9" t="s">
        <v>10</v>
      </c>
      <c r="F24" s="10" t="s">
        <v>40</v>
      </c>
      <c r="G24" s="34">
        <f>+G25</f>
        <v>8000000</v>
      </c>
      <c r="H24" s="34">
        <f>+H25</f>
        <v>3190150</v>
      </c>
      <c r="I24" s="34">
        <f>+I25</f>
        <v>4809850</v>
      </c>
      <c r="J24" s="30">
        <f t="shared" si="3"/>
        <v>0.60123124999999999</v>
      </c>
      <c r="K24" s="34">
        <f>+K25</f>
        <v>4809850</v>
      </c>
      <c r="L24" s="41">
        <f t="shared" si="0"/>
        <v>0.60123124999999999</v>
      </c>
      <c r="M24" s="59">
        <f>+M25</f>
        <v>4809850</v>
      </c>
      <c r="N24" s="22">
        <f t="shared" si="1"/>
        <v>0.60123124999999999</v>
      </c>
      <c r="O24" s="53">
        <f>+O25</f>
        <v>4809850</v>
      </c>
      <c r="P24" s="41">
        <f t="shared" si="2"/>
        <v>0.60123124999999999</v>
      </c>
      <c r="Q24" s="47">
        <f>+Q25</f>
        <v>0</v>
      </c>
    </row>
    <row r="25" spans="2:17" ht="27" customHeight="1">
      <c r="B25" s="11" t="s">
        <v>41</v>
      </c>
      <c r="C25" s="12" t="s">
        <v>9</v>
      </c>
      <c r="D25" s="12" t="s">
        <v>31</v>
      </c>
      <c r="E25" s="12" t="s">
        <v>10</v>
      </c>
      <c r="F25" s="13" t="s">
        <v>42</v>
      </c>
      <c r="G25" s="35">
        <v>8000000</v>
      </c>
      <c r="H25" s="35">
        <v>3190150</v>
      </c>
      <c r="I25" s="35">
        <v>4809850</v>
      </c>
      <c r="J25" s="29">
        <f t="shared" si="3"/>
        <v>0.60123124999999999</v>
      </c>
      <c r="K25" s="35">
        <v>4809850</v>
      </c>
      <c r="L25" s="42">
        <f t="shared" si="0"/>
        <v>0.60123124999999999</v>
      </c>
      <c r="M25" s="60">
        <v>4809850</v>
      </c>
      <c r="N25" s="23">
        <f t="shared" si="1"/>
        <v>0.60123124999999999</v>
      </c>
      <c r="O25" s="54">
        <v>4809850</v>
      </c>
      <c r="P25" s="42">
        <f>+O25/G25</f>
        <v>0.60123124999999999</v>
      </c>
      <c r="Q25" s="48">
        <f>+(G25-H25)-O25</f>
        <v>0</v>
      </c>
    </row>
    <row r="26" spans="2:17" ht="27" customHeight="1">
      <c r="B26" s="8" t="s">
        <v>57</v>
      </c>
      <c r="C26" s="9" t="s">
        <v>9</v>
      </c>
      <c r="D26" s="9" t="s">
        <v>31</v>
      </c>
      <c r="E26" s="9" t="s">
        <v>10</v>
      </c>
      <c r="F26" s="10" t="s">
        <v>58</v>
      </c>
      <c r="G26" s="34">
        <v>8000000</v>
      </c>
      <c r="H26" s="34">
        <v>8000000</v>
      </c>
      <c r="I26" s="34">
        <v>0</v>
      </c>
      <c r="J26" s="30">
        <f t="shared" si="3"/>
        <v>0</v>
      </c>
      <c r="K26" s="34">
        <v>0</v>
      </c>
      <c r="L26" s="41">
        <f>+K26/G26</f>
        <v>0</v>
      </c>
      <c r="M26" s="59">
        <v>0</v>
      </c>
      <c r="N26" s="22">
        <f>+M26/G26</f>
        <v>0</v>
      </c>
      <c r="O26" s="53">
        <v>0</v>
      </c>
      <c r="P26" s="41">
        <f t="shared" si="2"/>
        <v>0</v>
      </c>
      <c r="Q26" s="47">
        <f>+(G26-H26)-O26</f>
        <v>0</v>
      </c>
    </row>
    <row r="27" spans="2:17" ht="27" customHeight="1">
      <c r="B27" s="8" t="s">
        <v>51</v>
      </c>
      <c r="C27" s="9" t="s">
        <v>9</v>
      </c>
      <c r="D27" s="9" t="s">
        <v>31</v>
      </c>
      <c r="E27" s="9" t="s">
        <v>10</v>
      </c>
      <c r="F27" s="10" t="s">
        <v>52</v>
      </c>
      <c r="G27" s="34">
        <f>+G28</f>
        <v>16000000</v>
      </c>
      <c r="H27" s="34">
        <v>0</v>
      </c>
      <c r="I27" s="34">
        <v>0</v>
      </c>
      <c r="J27" s="30">
        <f t="shared" si="3"/>
        <v>0</v>
      </c>
      <c r="K27" s="34">
        <f>+K28</f>
        <v>0</v>
      </c>
      <c r="L27" s="41">
        <f t="shared" si="0"/>
        <v>0</v>
      </c>
      <c r="M27" s="59">
        <f>+M28</f>
        <v>0</v>
      </c>
      <c r="N27" s="22">
        <f t="shared" si="1"/>
        <v>0</v>
      </c>
      <c r="O27" s="53">
        <f>+O28</f>
        <v>0</v>
      </c>
      <c r="P27" s="41">
        <f t="shared" si="2"/>
        <v>0</v>
      </c>
      <c r="Q27" s="47">
        <f>+Q28</f>
        <v>16000000</v>
      </c>
    </row>
    <row r="28" spans="2:17" ht="27" customHeight="1" thickBot="1">
      <c r="B28" s="14" t="s">
        <v>43</v>
      </c>
      <c r="C28" s="15" t="s">
        <v>9</v>
      </c>
      <c r="D28" s="15" t="s">
        <v>44</v>
      </c>
      <c r="E28" s="15" t="s">
        <v>45</v>
      </c>
      <c r="F28" s="15" t="s">
        <v>46</v>
      </c>
      <c r="G28" s="36">
        <v>16000000</v>
      </c>
      <c r="H28" s="36">
        <v>0</v>
      </c>
      <c r="I28" s="36">
        <v>0</v>
      </c>
      <c r="J28" s="36">
        <f t="shared" si="3"/>
        <v>0</v>
      </c>
      <c r="K28" s="36">
        <v>0</v>
      </c>
      <c r="L28" s="43">
        <f t="shared" si="0"/>
        <v>0</v>
      </c>
      <c r="M28" s="61">
        <v>0</v>
      </c>
      <c r="N28" s="38">
        <f t="shared" si="1"/>
        <v>0</v>
      </c>
      <c r="O28" s="55">
        <v>0</v>
      </c>
      <c r="P28" s="43">
        <f t="shared" si="2"/>
        <v>0</v>
      </c>
      <c r="Q28" s="49">
        <f>+G28-O28</f>
        <v>16000000</v>
      </c>
    </row>
    <row r="29" spans="2:17" ht="15.75" customHeight="1"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2:17" ht="8.25" customHeight="1">
      <c r="G30" s="26"/>
      <c r="H30" s="26"/>
      <c r="I30" s="26"/>
      <c r="J30" s="26"/>
      <c r="K30" s="26"/>
      <c r="L30" s="26"/>
      <c r="M30" s="26"/>
      <c r="N30" s="26"/>
      <c r="O30" s="26"/>
      <c r="Q30" s="25"/>
    </row>
    <row r="31" spans="2:17" hidden="1">
      <c r="G31" s="26"/>
      <c r="H31" s="26"/>
      <c r="I31" s="26"/>
      <c r="J31" s="26"/>
      <c r="K31" s="26"/>
      <c r="L31" s="26"/>
      <c r="M31" s="26"/>
      <c r="N31" s="26"/>
      <c r="Q31" s="25"/>
    </row>
    <row r="32" spans="2:17" ht="7.5" customHeight="1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G48" s="26"/>
      <c r="H48" s="26"/>
      <c r="I48" s="26"/>
      <c r="J48" s="26"/>
      <c r="K48" s="26"/>
      <c r="L48" s="26"/>
      <c r="M48" s="26"/>
      <c r="N48" s="26"/>
      <c r="Q48" s="25"/>
    </row>
    <row r="49" spans="1:19">
      <c r="K49" s="25"/>
      <c r="L49" s="25"/>
      <c r="M49" s="25"/>
      <c r="N49" s="25"/>
      <c r="O49" s="25"/>
    </row>
    <row r="50" spans="1:19">
      <c r="G50" s="26"/>
      <c r="H50" s="26"/>
      <c r="I50" s="26"/>
      <c r="J50" s="26"/>
      <c r="K50" s="26"/>
      <c r="L50" s="26"/>
    </row>
    <row r="55" spans="1:19" ht="86.25" customHeight="1"/>
    <row r="56" spans="1:19" ht="19.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37"/>
      <c r="S56" s="37"/>
    </row>
    <row r="57" spans="1:19" ht="19.5" customHeight="1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37"/>
      <c r="S57" s="37"/>
    </row>
    <row r="58" spans="1:19" ht="19.5" customHeight="1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37"/>
      <c r="S58" s="37"/>
    </row>
    <row r="59" spans="1:19" ht="19.5" customHeight="1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37"/>
      <c r="S59" s="37"/>
    </row>
    <row r="60" spans="1:19" ht="19.5" customHeight="1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37"/>
      <c r="S60" s="37"/>
    </row>
    <row r="61" spans="1:19" ht="19.5" customHeight="1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37"/>
      <c r="S61" s="37"/>
    </row>
    <row r="62" spans="1:19" ht="19.5" customHeight="1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37"/>
      <c r="S62" s="37"/>
    </row>
    <row r="63" spans="1:19" ht="19.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37"/>
      <c r="S63" s="37"/>
    </row>
    <row r="64" spans="1:19" ht="19.5" customHeight="1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37"/>
      <c r="S64" s="37"/>
    </row>
    <row r="65" spans="1:19" ht="19.5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37"/>
      <c r="S65" s="37"/>
    </row>
    <row r="66" spans="1:19" ht="19.5" customHeight="1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37"/>
      <c r="S66" s="37"/>
    </row>
    <row r="67" spans="1:19" ht="19.5" customHeight="1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37"/>
      <c r="S67" s="37"/>
    </row>
    <row r="68" spans="1:19" ht="19.5" customHeight="1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37"/>
      <c r="S68" s="37"/>
    </row>
    <row r="69" spans="1:19" ht="19.5" customHeight="1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37"/>
      <c r="S69" s="37"/>
    </row>
    <row r="70" spans="1:19" ht="19.5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37"/>
      <c r="S70" s="37"/>
    </row>
    <row r="71" spans="1:19" ht="19.5" customHeight="1"/>
  </sheetData>
  <mergeCells count="4">
    <mergeCell ref="F2:O2"/>
    <mergeCell ref="F3:O3"/>
    <mergeCell ref="F4:O4"/>
    <mergeCell ref="A56:Q70"/>
  </mergeCells>
  <printOptions horizontalCentered="1"/>
  <pageMargins left="0.19685039370078741" right="0.19685039370078741" top="0.78740157480314965" bottom="0" header="0.78740157480314965" footer="0.78740157480314965"/>
  <pageSetup paperSize="5" scale="60" fitToWidth="0" fitToHeight="0" orientation="landscape" horizontalDpi="300" verticalDpi="300" r:id="rId1"/>
  <headerFooter alignWithMargins="0"/>
  <rowBreaks count="1" manualBreakCount="1">
    <brk id="55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9407F-F748-464F-904E-BAFA84A55126}">
  <dimension ref="A1"/>
  <sheetViews>
    <sheetView zoomScale="70" zoomScaleNormal="70" workbookViewId="0">
      <selection activeCell="P19" sqref="P19"/>
    </sheetView>
  </sheetViews>
  <sheetFormatPr baseColWidth="10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Septiembre</vt:lpstr>
      <vt:lpstr>Hoja1</vt:lpstr>
      <vt:lpstr>Septiembre!Área_de_impresión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Sonia Milena Garavito</cp:lastModifiedBy>
  <cp:revision/>
  <cp:lastPrinted>2024-01-22T19:06:17Z</cp:lastPrinted>
  <dcterms:created xsi:type="dcterms:W3CDTF">2022-05-08T18:03:14Z</dcterms:created>
  <dcterms:modified xsi:type="dcterms:W3CDTF">2024-10-02T18:45:54Z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