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ravit\Downloads\"/>
    </mc:Choice>
  </mc:AlternateContent>
  <xr:revisionPtr revIDLastSave="0" documentId="13_ncr:1_{AD28F0A4-E885-429B-9FC0-2870EE535D5E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Agosto" sheetId="24" r:id="rId1"/>
    <sheet name="Hoja1" sheetId="25" r:id="rId2"/>
  </sheets>
  <definedNames>
    <definedName name="_xlnm.Print_Area" localSheetId="0">Agosto!$A$1:$R$71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24" l="1"/>
  <c r="P25" i="24"/>
  <c r="Q26" i="24"/>
  <c r="Q25" i="24"/>
  <c r="H20" i="24"/>
  <c r="H15" i="24"/>
  <c r="H14" i="24"/>
  <c r="H9" i="24"/>
  <c r="H8" i="24"/>
  <c r="H24" i="24"/>
  <c r="H23" i="24"/>
  <c r="Q28" i="24"/>
  <c r="Q22" i="24"/>
  <c r="Q19" i="24"/>
  <c r="Q18" i="24"/>
  <c r="Q17" i="24" s="1"/>
  <c r="Q16" i="24"/>
  <c r="Q12" i="24"/>
  <c r="Q13" i="24"/>
  <c r="Q11" i="24"/>
  <c r="Q27" i="24"/>
  <c r="Q24" i="24"/>
  <c r="G21" i="24"/>
  <c r="Q10" i="24" l="1"/>
  <c r="I17" i="24"/>
  <c r="I10" i="24"/>
  <c r="I9" i="24" s="1"/>
  <c r="Q21" i="24"/>
  <c r="Q20" i="24" s="1"/>
  <c r="P28" i="24"/>
  <c r="N28" i="24"/>
  <c r="L28" i="24"/>
  <c r="J28" i="24"/>
  <c r="O27" i="24"/>
  <c r="M27" i="24"/>
  <c r="K27" i="24"/>
  <c r="G27" i="24"/>
  <c r="J27" i="24" s="1"/>
  <c r="P26" i="24"/>
  <c r="N26" i="24"/>
  <c r="L26" i="24"/>
  <c r="J26" i="24"/>
  <c r="N25" i="24"/>
  <c r="L25" i="24"/>
  <c r="J25" i="24"/>
  <c r="O24" i="24"/>
  <c r="M24" i="24"/>
  <c r="K24" i="24"/>
  <c r="I24" i="24"/>
  <c r="I23" i="24" s="1"/>
  <c r="G24" i="24"/>
  <c r="G23" i="24" s="1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10" i="24"/>
  <c r="O9" i="24" s="1"/>
  <c r="M10" i="24"/>
  <c r="M9" i="24" s="1"/>
  <c r="K10" i="24"/>
  <c r="K9" i="24" s="1"/>
  <c r="G10" i="24"/>
  <c r="G9" i="24" s="1"/>
  <c r="J9" i="24" l="1"/>
  <c r="Q9" i="24"/>
  <c r="G14" i="24"/>
  <c r="G8" i="24" s="1"/>
  <c r="O14" i="24"/>
  <c r="K23" i="24"/>
  <c r="L23" i="24" s="1"/>
  <c r="L18" i="24"/>
  <c r="J18" i="24"/>
  <c r="O23" i="24"/>
  <c r="Q23" i="24"/>
  <c r="Q14" i="24"/>
  <c r="M23" i="24"/>
  <c r="N23" i="24" s="1"/>
  <c r="L9" i="24"/>
  <c r="N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N20" i="24"/>
  <c r="P20" i="24"/>
  <c r="J21" i="24"/>
  <c r="L21" i="24"/>
  <c r="N21" i="24"/>
  <c r="P21" i="24"/>
  <c r="J23" i="24"/>
  <c r="J24" i="24"/>
  <c r="L24" i="24"/>
  <c r="N24" i="24"/>
  <c r="P24" i="24"/>
  <c r="L27" i="24"/>
  <c r="N27" i="24"/>
  <c r="P27" i="24"/>
  <c r="O8" i="24" l="1"/>
  <c r="Q8" i="24"/>
  <c r="P14" i="24"/>
  <c r="P23" i="24"/>
  <c r="J19" i="24" l="1"/>
  <c r="J17" i="24"/>
  <c r="I14" i="24" l="1"/>
  <c r="J14" i="24" s="1"/>
  <c r="L19" i="24"/>
  <c r="K17" i="24"/>
  <c r="K14" i="24" s="1"/>
  <c r="L14" i="24" s="1"/>
  <c r="I8" i="24" l="1"/>
  <c r="K8" i="24"/>
  <c r="L17" i="24"/>
  <c r="N19" i="24"/>
  <c r="M17" i="24"/>
  <c r="N17" i="24" s="1"/>
  <c r="L8" i="24" l="1"/>
  <c r="J8" i="24"/>
  <c r="M14" i="24"/>
  <c r="M8" i="24" s="1"/>
  <c r="N8" i="24" l="1"/>
  <c r="N14" i="24"/>
</calcChain>
</file>

<file path=xl/sharedStrings.xml><?xml version="1.0" encoding="utf-8"?>
<sst xmlns="http://schemas.openxmlformats.org/spreadsheetml/2006/main" count="123" uniqueCount="66">
  <si>
    <t/>
  </si>
  <si>
    <t>RUBRO</t>
  </si>
  <si>
    <t>FUENTE</t>
  </si>
  <si>
    <t>REC</t>
  </si>
  <si>
    <t>SIT</t>
  </si>
  <si>
    <t>DESCRIPCION</t>
  </si>
  <si>
    <t>APR. VIGENTE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</si>
  <si>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</si>
  <si>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</si>
  <si>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</si>
  <si>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</si>
  <si>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</si>
  <si>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</si>
  <si>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</si>
  <si>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</si>
  <si>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</si>
  <si>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</si>
  <si>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</si>
  <si>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</si>
  <si>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</si>
  <si>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</si>
  <si>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</si>
  <si>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</si>
  <si>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Y SERVICIOS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</si>
  <si>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</si>
  <si>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</si>
  <si>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</si>
  <si>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</si>
  <si>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</si>
  <si>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</si>
  <si>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</si>
  <si>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</si>
  <si>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</si>
  <si>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</si>
  <si>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</si>
  <si>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</si>
  <si>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</si>
  <si>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</si>
  <si>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</si>
  <si>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</si>
  <si>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</si>
  <si>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</si>
  <si>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</si>
  <si>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A-08-04-01</t>
  </si>
  <si>
    <t>11</t>
  </si>
  <si>
    <t>SSF</t>
  </si>
  <si>
    <t>CUOTA DE FISCALIZACIÓN Y AUDITAJE</t>
  </si>
  <si>
    <t>A-02-01-01</t>
  </si>
  <si>
    <t>A-02-01</t>
  </si>
  <si>
    <t>ADQUISICIÓN DE ACTIVOS NO FINANCIEROS</t>
  </si>
  <si>
    <t>ACTIVOS FIJOS</t>
  </si>
  <si>
    <t>A-08-04</t>
  </si>
  <si>
    <t xml:space="preserve">CONTRIBUCIONES  </t>
  </si>
  <si>
    <t>AÑO FISCAL   2024  - VIGENCIA ACTUAL</t>
  </si>
  <si>
    <t xml:space="preserve">% COMP. </t>
  </si>
  <si>
    <t xml:space="preserve">% OBLIG. </t>
  </si>
  <si>
    <t xml:space="preserve">% O. PAG. </t>
  </si>
  <si>
    <t>A-08-03</t>
  </si>
  <si>
    <t>TASAS Y DERECHOS ADMINISTRATIVOS</t>
  </si>
  <si>
    <t>CDP</t>
  </si>
  <si>
    <t xml:space="preserve">% CDP </t>
  </si>
  <si>
    <t>Pagos</t>
  </si>
  <si>
    <t>Obligaciones</t>
  </si>
  <si>
    <t>Compromisos</t>
  </si>
  <si>
    <t>PERIODO AGOSTO</t>
  </si>
  <si>
    <t>APR,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</si>
</sst>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E9912"/>
        <bgColor indexed="64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67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164" fontId="10" fillId="0" borderId="15" xfId="0" applyNumberFormat="1" applyFont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E9912"/>
      <color rgb="FFC4A360"/>
      <color rgb="FFE1B515"/>
      <color rgb="FFF2D774"/>
      <color rgb="FFFFCD3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(Agosto!$G$7,Agosto!$H$7,Agosto!$I$7,Agosto!$K$7,Agosto!$M$7,Agosto!$O$7)</c:f>
              <c:strCache>
                <c:ptCount val="6"/>
                <c:pt idx="0">
                  <c:v>APR. VIGENTE</c:v>
                </c:pt>
                <c:pt idx="1">
                  <c:v>APR, BLOQUEADA</c:v>
                </c:pt>
                <c:pt idx="2">
                  <c:v>CDP</c:v>
                </c:pt>
                <c:pt idx="3">
                  <c:v>Compromisos</c:v>
                </c:pt>
                <c:pt idx="4">
                  <c:v>Obligaciones</c:v>
                </c:pt>
                <c:pt idx="5">
                  <c:v>Pagos</c:v>
                </c:pt>
              </c:strCache>
            </c:strRef>
          </c:cat>
          <c:val>
            <c:numRef>
              <c:f>(Agosto!$G$8,Agosto!$H$8,Agosto!$I$8,Agosto!$K$8,Agosto!$M$8,Agosto!$O$8)</c:f>
              <c:numCache>
                <c:formatCode>[$-1240A]"$"\ #,##0.00;\-"$"\ #,##0.00</c:formatCode>
                <c:ptCount val="6"/>
                <c:pt idx="0">
                  <c:v>7463000000</c:v>
                </c:pt>
                <c:pt idx="1">
                  <c:v>11190150</c:v>
                </c:pt>
                <c:pt idx="2">
                  <c:v>7344692056.4799995</c:v>
                </c:pt>
                <c:pt idx="3">
                  <c:v>5147027272.1800003</c:v>
                </c:pt>
                <c:pt idx="4">
                  <c:v>5036226113.0299997</c:v>
                </c:pt>
                <c:pt idx="5">
                  <c:v>5036226113.0299997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958232"/>
        <c:axId val="506959408"/>
      </c:barChart>
      <c:catAx>
        <c:axId val="5069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66733541491655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84B-454E-BBFB-F92F844D811D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249368258227567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84B-454E-BBFB-F92F844D811D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73985700766289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(Agosto!$G$7,Agosto!$I$7,Agosto!$K$7,Agosto!$M$7,Agosto!$O$7)</c15:sqref>
                  </c15:fullRef>
                </c:ext>
              </c:extLst>
              <c:f>(Agosto!$I$7,Agosto!$K$7,Agosto!$M$7,Agosto!$O$7)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(Agosto!$G$8,Agosto!$I$8,Agosto!$K$8,Agosto!$M$8,Agosto!$O$8)</c15:sqref>
                  </c15:fullRef>
                </c:ext>
              </c:extLst>
              <c:f>(Agosto!$I$8,Agosto!$K$8,Agosto!$M$8,Agosto!$O$8)</c:f>
              <c:numCache>
                <c:formatCode>[$-1240A]"$"\ #,##0.00;\-"$"\ #,##0.00</c:formatCode>
                <c:ptCount val="4"/>
                <c:pt idx="0">
                  <c:v>7344692056.4799995</c:v>
                </c:pt>
                <c:pt idx="1">
                  <c:v>5147027272.1800003</c:v>
                </c:pt>
                <c:pt idx="2">
                  <c:v>5036226113.0299997</c:v>
                </c:pt>
                <c:pt idx="3">
                  <c:v>5036226113.0299997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506958232"/>
        <c:axId val="506959408"/>
      </c:barChart>
      <c:catAx>
        <c:axId val="506958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</xdr:colOff>
      <xdr:row>0</xdr:row>
      <xdr:rowOff>152734</xdr:rowOff>
    </xdr:from>
    <xdr:to>
      <xdr:col>16</xdr:col>
      <xdr:colOff>1662544</xdr:colOff>
      <xdr:row>4</xdr:row>
      <xdr:rowOff>103910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4986836" y="152734"/>
          <a:ext cx="4088076" cy="970518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8614</xdr:rowOff>
    </xdr:from>
    <xdr:to>
      <xdr:col>18</xdr:col>
      <xdr:colOff>191119</xdr:colOff>
      <xdr:row>54</xdr:row>
      <xdr:rowOff>587376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12</xdr:col>
      <xdr:colOff>340179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71"/>
  <sheetViews>
    <sheetView showGridLines="0" tabSelected="1" zoomScale="71" zoomScaleNormal="71" zoomScaleSheetLayoutView="70" workbookViewId="0">
      <selection activeCell="Q7" sqref="Q7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18.85546875" style="1" bestFit="1" customWidth="1"/>
    <col min="11" max="11" width="25.85546875" style="1" bestFit="1" customWidth="1"/>
    <col min="12" max="12" width="14.28515625" style="1" bestFit="1" customWidth="1"/>
    <col min="13" max="13" width="25.140625" style="1" bestFit="1" customWidth="1"/>
    <col min="14" max="14" width="12" style="1" customWidth="1"/>
    <col min="15" max="15" width="25.140625" style="1" bestFit="1" customWidth="1"/>
    <col min="16" max="16" width="12.140625" style="1" customWidth="1"/>
    <col min="17" max="17" width="26.140625" style="1" bestFit="1" customWidth="1"/>
    <col min="18" max="18" width="3" style="1" customWidth="1"/>
    <col min="19" max="16384" width="11.42578125" style="1"/>
  </cols>
  <sheetData>
    <row r="1" spans="1:18" ht="24.75" customHeight="1"/>
    <row r="2" spans="1:18" ht="15.75">
      <c r="F2" s="64"/>
      <c r="G2" s="64"/>
      <c r="H2" s="64"/>
      <c r="I2" s="64"/>
      <c r="J2" s="64"/>
      <c r="K2" s="64"/>
      <c r="L2" s="64"/>
      <c r="M2" s="64"/>
      <c r="N2" s="64"/>
      <c r="O2" s="64"/>
      <c r="P2" s="17"/>
      <c r="Q2" s="17"/>
    </row>
    <row r="3" spans="1:18" ht="20.25">
      <c r="B3" s="16" t="s">
        <v>0</v>
      </c>
      <c r="C3" s="16" t="s">
        <v>0</v>
      </c>
      <c r="D3" s="16" t="s">
        <v>0</v>
      </c>
      <c r="E3" s="16" t="s">
        <v>0</v>
      </c>
      <c r="F3" s="65" t="s">
        <v>53</v>
      </c>
      <c r="G3" s="65"/>
      <c r="H3" s="65"/>
      <c r="I3" s="65"/>
      <c r="J3" s="65"/>
      <c r="K3" s="65"/>
      <c r="L3" s="65"/>
      <c r="M3" s="65"/>
      <c r="N3" s="65"/>
      <c r="O3" s="65"/>
      <c r="P3" s="17"/>
      <c r="Q3" s="17"/>
    </row>
    <row r="4" spans="1:18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65" t="s">
        <v>64</v>
      </c>
      <c r="G4" s="65"/>
      <c r="H4" s="65"/>
      <c r="I4" s="65"/>
      <c r="J4" s="65"/>
      <c r="K4" s="65"/>
      <c r="L4" s="65"/>
      <c r="M4" s="65"/>
      <c r="N4" s="65"/>
      <c r="O4" s="65"/>
      <c r="P4" s="17"/>
      <c r="Q4" s="17"/>
    </row>
    <row r="5" spans="1:18" ht="15">
      <c r="A5" s="18"/>
      <c r="B5" s="16"/>
      <c r="C5" s="16"/>
      <c r="D5" s="16"/>
      <c r="E5" s="16"/>
      <c r="F5" s="18"/>
      <c r="G5" s="62"/>
      <c r="H5" s="62"/>
      <c r="I5" s="62"/>
      <c r="J5" s="18"/>
      <c r="K5" s="62"/>
      <c r="L5" s="18"/>
      <c r="M5" s="62"/>
      <c r="N5" s="18"/>
      <c r="O5" s="62"/>
      <c r="P5" s="18"/>
      <c r="Q5" s="62"/>
    </row>
    <row r="6" spans="1:18" ht="15.75" thickBot="1">
      <c r="A6" s="18" t="s">
        <v>0</v>
      </c>
      <c r="B6" s="16" t="s">
        <v>0</v>
      </c>
      <c r="C6" s="16" t="s">
        <v>0</v>
      </c>
      <c r="D6" s="16"/>
      <c r="E6" s="16"/>
      <c r="G6" s="27"/>
      <c r="H6" s="27"/>
      <c r="I6" s="27"/>
      <c r="J6" s="27"/>
      <c r="K6" s="27"/>
      <c r="L6" s="27"/>
      <c r="M6" s="27"/>
      <c r="O6" s="27"/>
    </row>
    <row r="7" spans="1:18" ht="30.75" thickBot="1">
      <c r="B7" s="19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65</v>
      </c>
      <c r="I7" s="20" t="s">
        <v>59</v>
      </c>
      <c r="J7" s="28" t="s">
        <v>60</v>
      </c>
      <c r="K7" s="20" t="s">
        <v>63</v>
      </c>
      <c r="L7" s="39" t="s">
        <v>54</v>
      </c>
      <c r="M7" s="19" t="s">
        <v>62</v>
      </c>
      <c r="N7" s="56" t="s">
        <v>55</v>
      </c>
      <c r="O7" s="50" t="s">
        <v>61</v>
      </c>
      <c r="P7" s="39" t="s">
        <v>56</v>
      </c>
      <c r="Q7" s="44" t="s">
        <v>7</v>
      </c>
    </row>
    <row r="8" spans="1:18" ht="27" customHeight="1">
      <c r="B8" s="2" t="s">
        <v>8</v>
      </c>
      <c r="C8" s="3" t="s">
        <v>9</v>
      </c>
      <c r="D8" s="3">
        <v>10</v>
      </c>
      <c r="E8" s="3" t="s">
        <v>10</v>
      </c>
      <c r="F8" s="4" t="s">
        <v>11</v>
      </c>
      <c r="G8" s="32">
        <f>+G9+G14+G20+G23</f>
        <v>7463000000</v>
      </c>
      <c r="H8" s="32">
        <f>+H9+H14+H20+H23</f>
        <v>11190150</v>
      </c>
      <c r="I8" s="32">
        <f>+I9+I14+I20+I23</f>
        <v>7344692056.4799995</v>
      </c>
      <c r="J8" s="30">
        <f>+I8/G8</f>
        <v>0.98414740137746204</v>
      </c>
      <c r="K8" s="32">
        <f>+K9+K14+K20+K23</f>
        <v>5147027272.1800003</v>
      </c>
      <c r="L8" s="41">
        <f>+K8/G8</f>
        <v>0.68967268821921479</v>
      </c>
      <c r="M8" s="57">
        <f>+M9+M14+M20+M23</f>
        <v>5036226113.0299997</v>
      </c>
      <c r="N8" s="22">
        <f>+M8/G8</f>
        <v>0.67482595645584886</v>
      </c>
      <c r="O8" s="51">
        <f>+O9+O14+O20+O23</f>
        <v>5036226113.0299997</v>
      </c>
      <c r="P8" s="63">
        <f>+O8/G8</f>
        <v>0.67482595645584886</v>
      </c>
      <c r="Q8" s="45">
        <f>+Q9+Q14+Q20+Q23</f>
        <v>2415583736.9700003</v>
      </c>
    </row>
    <row r="9" spans="1:18" ht="27" customHeight="1">
      <c r="B9" s="5" t="s">
        <v>12</v>
      </c>
      <c r="C9" s="6" t="s">
        <v>9</v>
      </c>
      <c r="D9" s="6">
        <v>10</v>
      </c>
      <c r="E9" s="6" t="s">
        <v>10</v>
      </c>
      <c r="F9" s="7" t="s">
        <v>13</v>
      </c>
      <c r="G9" s="33">
        <f>+G10</f>
        <v>7087000000</v>
      </c>
      <c r="H9" s="33">
        <f>+H10</f>
        <v>0</v>
      </c>
      <c r="I9" s="33">
        <f>+I10</f>
        <v>7087000000</v>
      </c>
      <c r="J9" s="31">
        <f>+I9/G9</f>
        <v>1</v>
      </c>
      <c r="K9" s="33">
        <f>+K10</f>
        <v>4915991479</v>
      </c>
      <c r="L9" s="40">
        <f t="shared" ref="L9:L28" si="0">+K9/G9</f>
        <v>0.69366325370396498</v>
      </c>
      <c r="M9" s="58">
        <f>+M10</f>
        <v>4915991479</v>
      </c>
      <c r="N9" s="21">
        <f t="shared" ref="N9:N28" si="1">+M9/G9</f>
        <v>0.69366325370396498</v>
      </c>
      <c r="O9" s="52">
        <f>+O10</f>
        <v>4915991479</v>
      </c>
      <c r="P9" s="40">
        <f t="shared" ref="P9:P28" si="2">+O9/G9</f>
        <v>0.69366325370396498</v>
      </c>
      <c r="Q9" s="46">
        <f>+Q10</f>
        <v>2171008521</v>
      </c>
    </row>
    <row r="10" spans="1:18" ht="27" customHeight="1">
      <c r="B10" s="8" t="s">
        <v>14</v>
      </c>
      <c r="C10" s="9" t="s">
        <v>9</v>
      </c>
      <c r="D10" s="9">
        <v>10</v>
      </c>
      <c r="E10" s="9" t="s">
        <v>10</v>
      </c>
      <c r="F10" s="10" t="s">
        <v>15</v>
      </c>
      <c r="G10" s="34">
        <f>+G11+G12+G13</f>
        <v>7087000000</v>
      </c>
      <c r="H10" s="34">
        <v>0</v>
      </c>
      <c r="I10" s="34">
        <f>+I11+I12+I13</f>
        <v>7087000000</v>
      </c>
      <c r="J10" s="30">
        <f t="shared" ref="J10:J28" si="3">+I10/G10</f>
        <v>1</v>
      </c>
      <c r="K10" s="34">
        <f>+K11+K12+K13</f>
        <v>4915991479</v>
      </c>
      <c r="L10" s="41">
        <f t="shared" si="0"/>
        <v>0.69366325370396498</v>
      </c>
      <c r="M10" s="59">
        <f>+M11+M12+M13</f>
        <v>4915991479</v>
      </c>
      <c r="N10" s="22">
        <f t="shared" si="1"/>
        <v>0.69366325370396498</v>
      </c>
      <c r="O10" s="53">
        <f>+O11+O12+O13</f>
        <v>4915991479</v>
      </c>
      <c r="P10" s="41">
        <f t="shared" si="2"/>
        <v>0.69366325370396498</v>
      </c>
      <c r="Q10" s="47">
        <f>+Q11+Q12+Q13</f>
        <v>2171008521</v>
      </c>
    </row>
    <row r="11" spans="1:18" ht="27" customHeight="1">
      <c r="B11" s="11" t="s">
        <v>16</v>
      </c>
      <c r="C11" s="12" t="s">
        <v>9</v>
      </c>
      <c r="D11" s="12">
        <v>10</v>
      </c>
      <c r="E11" s="12" t="s">
        <v>10</v>
      </c>
      <c r="F11" s="13" t="s">
        <v>17</v>
      </c>
      <c r="G11" s="35">
        <v>4786000000</v>
      </c>
      <c r="H11" s="35">
        <v>0</v>
      </c>
      <c r="I11" s="35">
        <v>4786000000</v>
      </c>
      <c r="J11" s="29">
        <f t="shared" si="3"/>
        <v>1</v>
      </c>
      <c r="K11" s="35">
        <v>3239142435</v>
      </c>
      <c r="L11" s="42">
        <f t="shared" si="0"/>
        <v>0.67679532699540323</v>
      </c>
      <c r="M11" s="60">
        <v>3239142435</v>
      </c>
      <c r="N11" s="23">
        <f t="shared" si="1"/>
        <v>0.67679532699540323</v>
      </c>
      <c r="O11" s="54">
        <v>3239142435</v>
      </c>
      <c r="P11" s="42">
        <f t="shared" si="2"/>
        <v>0.67679532699540323</v>
      </c>
      <c r="Q11" s="48">
        <f>+G11-O11</f>
        <v>1546857565</v>
      </c>
    </row>
    <row r="12" spans="1:18" ht="27" customHeight="1">
      <c r="B12" s="11" t="s">
        <v>18</v>
      </c>
      <c r="C12" s="12" t="s">
        <v>9</v>
      </c>
      <c r="D12" s="12">
        <v>10</v>
      </c>
      <c r="E12" s="12" t="s">
        <v>10</v>
      </c>
      <c r="F12" s="13" t="s">
        <v>19</v>
      </c>
      <c r="G12" s="35">
        <v>1727000000</v>
      </c>
      <c r="H12" s="35">
        <v>0</v>
      </c>
      <c r="I12" s="35">
        <v>1727000000</v>
      </c>
      <c r="J12" s="29">
        <f t="shared" si="3"/>
        <v>1</v>
      </c>
      <c r="K12" s="35">
        <v>1203100130</v>
      </c>
      <c r="L12" s="42">
        <f t="shared" si="0"/>
        <v>0.69664165026056746</v>
      </c>
      <c r="M12" s="60">
        <v>1203100130</v>
      </c>
      <c r="N12" s="23">
        <f t="shared" si="1"/>
        <v>0.69664165026056746</v>
      </c>
      <c r="O12" s="54">
        <v>1203100130</v>
      </c>
      <c r="P12" s="42">
        <f t="shared" si="2"/>
        <v>0.69664165026056746</v>
      </c>
      <c r="Q12" s="48">
        <f t="shared" ref="Q12:Q13" si="4">+G12-O12</f>
        <v>523899870</v>
      </c>
    </row>
    <row r="13" spans="1:18" ht="27" customHeight="1">
      <c r="B13" s="11" t="s">
        <v>20</v>
      </c>
      <c r="C13" s="12" t="s">
        <v>9</v>
      </c>
      <c r="D13" s="12">
        <v>10</v>
      </c>
      <c r="E13" s="12" t="s">
        <v>10</v>
      </c>
      <c r="F13" s="13" t="s">
        <v>21</v>
      </c>
      <c r="G13" s="35">
        <v>574000000</v>
      </c>
      <c r="H13" s="35">
        <v>0</v>
      </c>
      <c r="I13" s="35">
        <v>574000000</v>
      </c>
      <c r="J13" s="29">
        <f t="shared" si="3"/>
        <v>1</v>
      </c>
      <c r="K13" s="35">
        <v>473748914</v>
      </c>
      <c r="L13" s="42">
        <f t="shared" si="0"/>
        <v>0.82534654006968644</v>
      </c>
      <c r="M13" s="60">
        <v>473748914</v>
      </c>
      <c r="N13" s="23">
        <f t="shared" si="1"/>
        <v>0.82534654006968644</v>
      </c>
      <c r="O13" s="54">
        <v>473748914</v>
      </c>
      <c r="P13" s="42">
        <f t="shared" si="2"/>
        <v>0.82534654006968644</v>
      </c>
      <c r="Q13" s="48">
        <f t="shared" si="4"/>
        <v>100251086</v>
      </c>
    </row>
    <row r="14" spans="1:18" ht="27" customHeight="1">
      <c r="B14" s="5" t="s">
        <v>22</v>
      </c>
      <c r="C14" s="6" t="s">
        <v>9</v>
      </c>
      <c r="D14" s="6">
        <v>10</v>
      </c>
      <c r="E14" s="6" t="s">
        <v>10</v>
      </c>
      <c r="F14" s="7" t="s">
        <v>23</v>
      </c>
      <c r="G14" s="33">
        <f>+G17+G15</f>
        <v>319000000</v>
      </c>
      <c r="H14" s="33">
        <f>+H17+H15</f>
        <v>0</v>
      </c>
      <c r="I14" s="33">
        <f>+I17+I15</f>
        <v>227882206.47999999</v>
      </c>
      <c r="J14" s="31">
        <f t="shared" si="3"/>
        <v>0.71436428363636362</v>
      </c>
      <c r="K14" s="33">
        <f>+K17+K15</f>
        <v>220947604.18000001</v>
      </c>
      <c r="L14" s="40">
        <f>+K14/G14</f>
        <v>0.6926257184326019</v>
      </c>
      <c r="M14" s="58">
        <f>+M17+M15</f>
        <v>110146445.03</v>
      </c>
      <c r="N14" s="21">
        <f t="shared" si="1"/>
        <v>0.34528666153605014</v>
      </c>
      <c r="O14" s="52">
        <f>+O17+O15</f>
        <v>110146445.03</v>
      </c>
      <c r="P14" s="40">
        <f t="shared" si="2"/>
        <v>0.34528666153605014</v>
      </c>
      <c r="Q14" s="46">
        <f>+Q17+Q15</f>
        <v>208853554.97000003</v>
      </c>
      <c r="R14" s="24"/>
    </row>
    <row r="15" spans="1:18" ht="27" customHeight="1">
      <c r="B15" s="8" t="s">
        <v>48</v>
      </c>
      <c r="C15" s="9" t="s">
        <v>9</v>
      </c>
      <c r="D15" s="9">
        <v>10</v>
      </c>
      <c r="E15" s="9" t="s">
        <v>10</v>
      </c>
      <c r="F15" s="10" t="s">
        <v>49</v>
      </c>
      <c r="G15" s="34">
        <f>+G16</f>
        <v>32500000</v>
      </c>
      <c r="H15" s="34">
        <f>+H16</f>
        <v>0</v>
      </c>
      <c r="I15" s="34">
        <f>+I16</f>
        <v>0</v>
      </c>
      <c r="J15" s="30">
        <f t="shared" si="3"/>
        <v>0</v>
      </c>
      <c r="K15" s="34">
        <f>+K16</f>
        <v>0</v>
      </c>
      <c r="L15" s="41">
        <f>+K15/G15</f>
        <v>0</v>
      </c>
      <c r="M15" s="59">
        <f>+M16</f>
        <v>0</v>
      </c>
      <c r="N15" s="22">
        <f t="shared" si="1"/>
        <v>0</v>
      </c>
      <c r="O15" s="53">
        <f>+O16</f>
        <v>0</v>
      </c>
      <c r="P15" s="41">
        <f t="shared" si="2"/>
        <v>0</v>
      </c>
      <c r="Q15" s="47">
        <f>+Q16</f>
        <v>32500000</v>
      </c>
    </row>
    <row r="16" spans="1:18" ht="27" customHeight="1">
      <c r="B16" s="11" t="s">
        <v>47</v>
      </c>
      <c r="C16" s="12" t="s">
        <v>9</v>
      </c>
      <c r="D16" s="12">
        <v>10</v>
      </c>
      <c r="E16" s="12" t="s">
        <v>10</v>
      </c>
      <c r="F16" s="13" t="s">
        <v>50</v>
      </c>
      <c r="G16" s="35">
        <v>32500000</v>
      </c>
      <c r="H16" s="35">
        <v>0</v>
      </c>
      <c r="I16" s="35">
        <v>0</v>
      </c>
      <c r="J16" s="29">
        <f t="shared" si="3"/>
        <v>0</v>
      </c>
      <c r="K16" s="35">
        <v>0</v>
      </c>
      <c r="L16" s="42">
        <f t="shared" si="0"/>
        <v>0</v>
      </c>
      <c r="M16" s="60">
        <v>0</v>
      </c>
      <c r="N16" s="23">
        <f t="shared" si="1"/>
        <v>0</v>
      </c>
      <c r="O16" s="54">
        <v>0</v>
      </c>
      <c r="P16" s="42">
        <f t="shared" si="2"/>
        <v>0</v>
      </c>
      <c r="Q16" s="48">
        <f>+G16-O16</f>
        <v>32500000</v>
      </c>
    </row>
    <row r="17" spans="2:17" ht="27" customHeight="1">
      <c r="B17" s="8" t="s">
        <v>24</v>
      </c>
      <c r="C17" s="9" t="s">
        <v>9</v>
      </c>
      <c r="D17" s="9">
        <v>10</v>
      </c>
      <c r="E17" s="9" t="s">
        <v>10</v>
      </c>
      <c r="F17" s="10" t="s">
        <v>25</v>
      </c>
      <c r="G17" s="34">
        <f>+G18+G19</f>
        <v>286500000</v>
      </c>
      <c r="H17" s="34">
        <v>0</v>
      </c>
      <c r="I17" s="34">
        <f>+I18+I19</f>
        <v>227882206.47999999</v>
      </c>
      <c r="J17" s="30">
        <f t="shared" si="3"/>
        <v>0.79540037165794064</v>
      </c>
      <c r="K17" s="34">
        <f>+K18+K19</f>
        <v>220947604.18000001</v>
      </c>
      <c r="L17" s="41">
        <f t="shared" si="0"/>
        <v>0.77119582610820248</v>
      </c>
      <c r="M17" s="59">
        <f>+M18+M19</f>
        <v>110146445.03</v>
      </c>
      <c r="N17" s="22">
        <f>+M17/G17</f>
        <v>0.3844553055148342</v>
      </c>
      <c r="O17" s="53">
        <f>+O18+O19</f>
        <v>110146445.03</v>
      </c>
      <c r="P17" s="41">
        <f t="shared" si="2"/>
        <v>0.3844553055148342</v>
      </c>
      <c r="Q17" s="47">
        <f>+Q18+Q19</f>
        <v>176353554.97000003</v>
      </c>
    </row>
    <row r="18" spans="2:17" ht="27" customHeight="1">
      <c r="B18" s="11" t="s">
        <v>26</v>
      </c>
      <c r="C18" s="12" t="s">
        <v>9</v>
      </c>
      <c r="D18" s="12">
        <v>10</v>
      </c>
      <c r="E18" s="12" t="s">
        <v>10</v>
      </c>
      <c r="F18" s="13" t="s">
        <v>27</v>
      </c>
      <c r="G18" s="35">
        <v>18000000</v>
      </c>
      <c r="H18" s="35">
        <v>0</v>
      </c>
      <c r="I18" s="35">
        <v>15764206</v>
      </c>
      <c r="J18" s="29">
        <f t="shared" si="3"/>
        <v>0.87578922222222222</v>
      </c>
      <c r="K18" s="35">
        <v>14452506</v>
      </c>
      <c r="L18" s="42">
        <f t="shared" si="0"/>
        <v>0.80291699999999999</v>
      </c>
      <c r="M18" s="60">
        <v>9516888.3200000003</v>
      </c>
      <c r="N18" s="23">
        <f t="shared" si="1"/>
        <v>0.52871601777777777</v>
      </c>
      <c r="O18" s="60">
        <v>9516888.3200000003</v>
      </c>
      <c r="P18" s="42">
        <f t="shared" si="2"/>
        <v>0.52871601777777777</v>
      </c>
      <c r="Q18" s="60">
        <f>+G18-O18</f>
        <v>8483111.6799999997</v>
      </c>
    </row>
    <row r="19" spans="2:17" ht="27" customHeight="1">
      <c r="B19" s="11" t="s">
        <v>28</v>
      </c>
      <c r="C19" s="12" t="s">
        <v>9</v>
      </c>
      <c r="D19" s="12">
        <v>10</v>
      </c>
      <c r="E19" s="12" t="s">
        <v>10</v>
      </c>
      <c r="F19" s="13" t="s">
        <v>29</v>
      </c>
      <c r="G19" s="35">
        <v>268500000</v>
      </c>
      <c r="H19" s="35">
        <v>0</v>
      </c>
      <c r="I19" s="35">
        <v>212118000.47999999</v>
      </c>
      <c r="J19" s="29">
        <f t="shared" si="3"/>
        <v>0.79001117497206697</v>
      </c>
      <c r="K19" s="35">
        <v>206495098.18000001</v>
      </c>
      <c r="L19" s="42">
        <f t="shared" si="0"/>
        <v>0.7690692669646183</v>
      </c>
      <c r="M19" s="60">
        <v>100629556.71000001</v>
      </c>
      <c r="N19" s="23">
        <f t="shared" si="1"/>
        <v>0.3747841963128492</v>
      </c>
      <c r="O19" s="60">
        <v>100629556.70999999</v>
      </c>
      <c r="P19" s="42">
        <f t="shared" si="2"/>
        <v>0.37478419631284915</v>
      </c>
      <c r="Q19" s="60">
        <f>+G19-O19</f>
        <v>167870443.29000002</v>
      </c>
    </row>
    <row r="20" spans="2:17" ht="27" customHeight="1">
      <c r="B20" s="5" t="s">
        <v>30</v>
      </c>
      <c r="C20" s="6" t="s">
        <v>9</v>
      </c>
      <c r="D20" s="6" t="s">
        <v>31</v>
      </c>
      <c r="E20" s="6" t="s">
        <v>10</v>
      </c>
      <c r="F20" s="7" t="s">
        <v>32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5278339</v>
      </c>
      <c r="L20" s="40">
        <f t="shared" si="0"/>
        <v>0.21113356</v>
      </c>
      <c r="M20" s="58">
        <f t="shared" si="5"/>
        <v>5278339</v>
      </c>
      <c r="N20" s="21">
        <f t="shared" si="1"/>
        <v>0.21113356</v>
      </c>
      <c r="O20" s="52">
        <f t="shared" si="5"/>
        <v>5278339</v>
      </c>
      <c r="P20" s="40">
        <f t="shared" si="2"/>
        <v>0.21113356</v>
      </c>
      <c r="Q20" s="46">
        <f>+Q21</f>
        <v>19721661</v>
      </c>
    </row>
    <row r="21" spans="2:17" ht="27" customHeight="1">
      <c r="B21" s="8" t="s">
        <v>33</v>
      </c>
      <c r="C21" s="9" t="s">
        <v>9</v>
      </c>
      <c r="D21" s="9" t="s">
        <v>31</v>
      </c>
      <c r="E21" s="9" t="s">
        <v>10</v>
      </c>
      <c r="F21" s="10" t="s">
        <v>34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5278339</v>
      </c>
      <c r="L21" s="41">
        <f t="shared" si="0"/>
        <v>0.21113356</v>
      </c>
      <c r="M21" s="59">
        <f t="shared" si="5"/>
        <v>5278339</v>
      </c>
      <c r="N21" s="22">
        <f t="shared" si="1"/>
        <v>0.21113356</v>
      </c>
      <c r="O21" s="53">
        <f t="shared" si="5"/>
        <v>5278339</v>
      </c>
      <c r="P21" s="41">
        <f t="shared" si="2"/>
        <v>0.21113356</v>
      </c>
      <c r="Q21" s="47">
        <f>+Q22</f>
        <v>19721661</v>
      </c>
    </row>
    <row r="22" spans="2:17" ht="27" customHeight="1">
      <c r="B22" s="11" t="s">
        <v>35</v>
      </c>
      <c r="C22" s="12" t="s">
        <v>9</v>
      </c>
      <c r="D22" s="12" t="s">
        <v>31</v>
      </c>
      <c r="E22" s="12" t="s">
        <v>10</v>
      </c>
      <c r="F22" s="13" t="s">
        <v>36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5278339</v>
      </c>
      <c r="L22" s="42">
        <f t="shared" si="0"/>
        <v>0.21113356</v>
      </c>
      <c r="M22" s="60">
        <v>5278339</v>
      </c>
      <c r="N22" s="23">
        <f t="shared" si="1"/>
        <v>0.21113356</v>
      </c>
      <c r="O22" s="54">
        <v>5278339</v>
      </c>
      <c r="P22" s="42">
        <f t="shared" si="2"/>
        <v>0.21113356</v>
      </c>
      <c r="Q22" s="48">
        <f>+G22-O22</f>
        <v>19721661</v>
      </c>
    </row>
    <row r="23" spans="2:17" ht="39.75" customHeight="1">
      <c r="B23" s="5" t="s">
        <v>37</v>
      </c>
      <c r="C23" s="6" t="s">
        <v>9</v>
      </c>
      <c r="D23" s="6" t="s">
        <v>31</v>
      </c>
      <c r="E23" s="6" t="s">
        <v>10</v>
      </c>
      <c r="F23" s="7" t="s">
        <v>38</v>
      </c>
      <c r="G23" s="33">
        <f>+G24+G26+G27</f>
        <v>32000000</v>
      </c>
      <c r="H23" s="33">
        <f>+H24+H26+H27</f>
        <v>11190150</v>
      </c>
      <c r="I23" s="33">
        <f>+I24+I26+I27</f>
        <v>4809850</v>
      </c>
      <c r="J23" s="31">
        <f t="shared" si="3"/>
        <v>0.1503078125</v>
      </c>
      <c r="K23" s="33">
        <f>+K24+K26+K27</f>
        <v>4809850</v>
      </c>
      <c r="L23" s="40">
        <f t="shared" si="0"/>
        <v>0.1503078125</v>
      </c>
      <c r="M23" s="58">
        <f>+M24+M26+M27</f>
        <v>4809850</v>
      </c>
      <c r="N23" s="21">
        <f t="shared" si="1"/>
        <v>0.1503078125</v>
      </c>
      <c r="O23" s="52">
        <f>+O24+O26+O27</f>
        <v>4809850</v>
      </c>
      <c r="P23" s="40">
        <f t="shared" si="2"/>
        <v>0.1503078125</v>
      </c>
      <c r="Q23" s="46">
        <f>+Q24+Q26+Q27</f>
        <v>16000000</v>
      </c>
    </row>
    <row r="24" spans="2:17" ht="27" customHeight="1">
      <c r="B24" s="8" t="s">
        <v>39</v>
      </c>
      <c r="C24" s="9" t="s">
        <v>9</v>
      </c>
      <c r="D24" s="9" t="s">
        <v>31</v>
      </c>
      <c r="E24" s="9" t="s">
        <v>10</v>
      </c>
      <c r="F24" s="10" t="s">
        <v>40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9">
        <f>+M25</f>
        <v>4809850</v>
      </c>
      <c r="N24" s="22">
        <f t="shared" si="1"/>
        <v>0.60123124999999999</v>
      </c>
      <c r="O24" s="53">
        <f>+O25</f>
        <v>4809850</v>
      </c>
      <c r="P24" s="41">
        <f t="shared" si="2"/>
        <v>0.60123124999999999</v>
      </c>
      <c r="Q24" s="47">
        <f>+Q25</f>
        <v>0</v>
      </c>
    </row>
    <row r="25" spans="2:17" ht="27" customHeight="1">
      <c r="B25" s="11" t="s">
        <v>41</v>
      </c>
      <c r="C25" s="12" t="s">
        <v>9</v>
      </c>
      <c r="D25" s="12" t="s">
        <v>31</v>
      </c>
      <c r="E25" s="12" t="s">
        <v>10</v>
      </c>
      <c r="F25" s="13" t="s">
        <v>42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60">
        <v>4809850</v>
      </c>
      <c r="N25" s="23">
        <f t="shared" si="1"/>
        <v>0.60123124999999999</v>
      </c>
      <c r="O25" s="54">
        <v>4809850</v>
      </c>
      <c r="P25" s="42">
        <f>+O25/G25</f>
        <v>0.60123124999999999</v>
      </c>
      <c r="Q25" s="48">
        <f>+(G25-H25)-O25</f>
        <v>0</v>
      </c>
    </row>
    <row r="26" spans="2:17" ht="27" customHeight="1">
      <c r="B26" s="8" t="s">
        <v>57</v>
      </c>
      <c r="C26" s="9" t="s">
        <v>9</v>
      </c>
      <c r="D26" s="9" t="s">
        <v>31</v>
      </c>
      <c r="E26" s="9" t="s">
        <v>10</v>
      </c>
      <c r="F26" s="10" t="s">
        <v>58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9">
        <v>0</v>
      </c>
      <c r="N26" s="22">
        <f>+M26/G26</f>
        <v>0</v>
      </c>
      <c r="O26" s="53">
        <v>0</v>
      </c>
      <c r="P26" s="41">
        <f t="shared" si="2"/>
        <v>0</v>
      </c>
      <c r="Q26" s="47">
        <f>+(G26-H26)-O26</f>
        <v>0</v>
      </c>
    </row>
    <row r="27" spans="2:17" ht="27" customHeight="1">
      <c r="B27" s="8" t="s">
        <v>51</v>
      </c>
      <c r="C27" s="9" t="s">
        <v>9</v>
      </c>
      <c r="D27" s="9" t="s">
        <v>31</v>
      </c>
      <c r="E27" s="9" t="s">
        <v>10</v>
      </c>
      <c r="F27" s="10" t="s">
        <v>52</v>
      </c>
      <c r="G27" s="34">
        <f>+G28</f>
        <v>16000000</v>
      </c>
      <c r="H27" s="34">
        <v>0</v>
      </c>
      <c r="I27" s="34">
        <v>0</v>
      </c>
      <c r="J27" s="30">
        <f t="shared" si="3"/>
        <v>0</v>
      </c>
      <c r="K27" s="34">
        <f>+K28</f>
        <v>0</v>
      </c>
      <c r="L27" s="41">
        <f t="shared" si="0"/>
        <v>0</v>
      </c>
      <c r="M27" s="59">
        <f>+M28</f>
        <v>0</v>
      </c>
      <c r="N27" s="22">
        <f t="shared" si="1"/>
        <v>0</v>
      </c>
      <c r="O27" s="53">
        <f>+O28</f>
        <v>0</v>
      </c>
      <c r="P27" s="41">
        <f t="shared" si="2"/>
        <v>0</v>
      </c>
      <c r="Q27" s="47">
        <f>+Q28</f>
        <v>16000000</v>
      </c>
    </row>
    <row r="28" spans="2:17" ht="27" customHeight="1" thickBot="1">
      <c r="B28" s="14" t="s">
        <v>43</v>
      </c>
      <c r="C28" s="15" t="s">
        <v>9</v>
      </c>
      <c r="D28" s="15" t="s">
        <v>44</v>
      </c>
      <c r="E28" s="15" t="s">
        <v>45</v>
      </c>
      <c r="F28" s="15" t="s">
        <v>46</v>
      </c>
      <c r="G28" s="36">
        <v>16000000</v>
      </c>
      <c r="H28" s="36">
        <v>0</v>
      </c>
      <c r="I28" s="36">
        <v>0</v>
      </c>
      <c r="J28" s="36">
        <f t="shared" si="3"/>
        <v>0</v>
      </c>
      <c r="K28" s="36">
        <v>0</v>
      </c>
      <c r="L28" s="43">
        <f t="shared" si="0"/>
        <v>0</v>
      </c>
      <c r="M28" s="61">
        <v>0</v>
      </c>
      <c r="N28" s="38">
        <f t="shared" si="1"/>
        <v>0</v>
      </c>
      <c r="O28" s="55">
        <v>0</v>
      </c>
      <c r="P28" s="43">
        <f t="shared" si="2"/>
        <v>0</v>
      </c>
      <c r="Q28" s="49">
        <f>+G28-O28</f>
        <v>16000000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37"/>
      <c r="S56" s="37"/>
    </row>
    <row r="57" spans="1:19" ht="19.5" customHeight="1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37"/>
      <c r="S57" s="37"/>
    </row>
    <row r="58" spans="1:19" ht="19.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37"/>
      <c r="S58" s="37"/>
    </row>
    <row r="59" spans="1:19" ht="19.5" customHeight="1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37"/>
      <c r="S59" s="37"/>
    </row>
    <row r="60" spans="1:19" ht="19.5" customHeight="1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37"/>
      <c r="S60" s="37"/>
    </row>
    <row r="61" spans="1:19" ht="19.5" customHeight="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37"/>
      <c r="S61" s="37"/>
    </row>
    <row r="62" spans="1:19" ht="19.5" customHeight="1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37"/>
      <c r="S62" s="37"/>
    </row>
    <row r="63" spans="1:19" ht="19.5" customHeigh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37"/>
      <c r="S63" s="37"/>
    </row>
    <row r="64" spans="1:19" ht="19.5" customHeight="1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37"/>
      <c r="S64" s="37"/>
    </row>
    <row r="65" spans="1:19" ht="19.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37"/>
      <c r="S65" s="37"/>
    </row>
    <row r="66" spans="1:19" ht="19.5" customHeight="1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37"/>
      <c r="S66" s="37"/>
    </row>
    <row r="67" spans="1:19" ht="19.5" customHeigh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37"/>
      <c r="S67" s="37"/>
    </row>
    <row r="68" spans="1:19" ht="19.5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37"/>
      <c r="S68" s="37"/>
    </row>
    <row r="69" spans="1:19" ht="19.5" customHeigh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37"/>
      <c r="S69" s="37"/>
    </row>
    <row r="70" spans="1:19" ht="19.5" customHeight="1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60" fitToWidth="0" fitToHeight="0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407F-F748-464F-904E-BAFA84A55126}">
  <dimension ref="A1"/>
  <sheetViews>
    <sheetView zoomScale="70" zoomScaleNormal="70" workbookViewId="0">
      <selection activeCell="L30" sqref="L30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Agosto</vt:lpstr>
      <vt:lpstr>Hoja1</vt:lpstr>
      <vt:lpstr>Agosto!Área_de_impresión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cp:lastPrinted>2024-01-22T19:06:17Z</cp:lastPrinted>
  <dcterms:created xsi:type="dcterms:W3CDTF">2022-05-08T18:03:14Z</dcterms:created>
  <dcterms:modified xsi:type="dcterms:W3CDTF">2024-09-03T18:51:05Z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