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5-URF 2023/BASES DE DATOS/EJECUCION CONTRACTUAL/"/>
    </mc:Choice>
  </mc:AlternateContent>
  <xr:revisionPtr revIDLastSave="36" documentId="11_621D5D95F10CA77CEAD486245986E4F38A1E988A" xr6:coauthVersionLast="47" xr6:coauthVersionMax="47" xr10:uidLastSave="{6F239C21-01D0-4F8A-A7B0-44140D7FADD4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F6" i="2"/>
  <c r="H4" i="2"/>
  <c r="H3" i="2"/>
  <c r="H6" i="2"/>
  <c r="H2" i="2"/>
  <c r="H10" i="2" l="1"/>
  <c r="F3" i="2" l="1"/>
  <c r="G12" i="2"/>
  <c r="G11" i="2"/>
  <c r="G10" i="2"/>
  <c r="H9" i="2"/>
  <c r="G8" i="2" l="1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<sst xmlns="http://schemas.openxmlformats.org/spreadsheetml/2006/main" count="89" uniqueCount="69">
  <si>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</si>
  <si>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</si>
  <si>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</si>
  <si>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</si>
  <si>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</si>
  <si>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</si>
  <si>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</si>
  <si>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</si>
  <si>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</si>
  <si>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</si>
  <si>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</si>
  <si>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</si>
  <si>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</si>
  <si>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</si>
  <si>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</si>
  <si>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</si>
  <si>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</si>
  <si>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</si>
  <si>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</si>
  <si>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</si>
  <si>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No. 2 adición / 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</si>
  <si>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</si>
  <si>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</si>
  <si>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</si>
  <si>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</si>
  <si>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</si>
  <si>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</si>
  <si>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</si>
  <si>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</si>
  <si>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</si>
  <si>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Otrosì No. 1 adición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</si>
  <si>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</si>
  <si>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</si>
  <si>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</si>
  <si>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</si>
  <si>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</si>
  <si>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</si>
  <si>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</si>
  <si>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</si>
  <si>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Otrosí aclaratorio No. 1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</si>
  <si>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</si>
  <si>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</si>
  <si>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</si>
  <si>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</si>
  <si>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</si>
  <si>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</si>
  <si>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</si>
  <si>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</si>
  <si>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</si>
  <si>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</si>
  <si>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</si>
  <si>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</si>
  <si>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</si>
  <si>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</si>
  <si>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</si>
  <si>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</si>
  <si>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FUNDACION UNIVERSIDAD EXTERNADO DE COLOMBIA</t>
  </si>
  <si>
    <t>https://community.secop.gov.co/Public/Tendering/ContractNoticePhases/View?PPI=CO1.PPI.26153509&amp;isFromPublicArea=True&amp;isModal=False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</si>
  <si>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</si>
  <si>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</si>
  <si>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https://community.secop.gov.co/Public/Tendering/ContractNoticePhases/View?PPI=CO1.PPI.25311989&amp;isFromPublicArea=True&amp;isModal=False</t>
  </si>
  <si>
    <t>Otrosí No. 1 Reducción</t>
  </si>
  <si>
    <t>Contrato de prestación de servicios 011 de 2023</t>
  </si>
  <si>
    <t>Orden de compra 120486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</si>
  <si>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</si>
  <si>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Adquirir la renovación de licencias Adobe para la gestión del proceso de comunicaciones de la Unidad Administrativa Especial, Unidad de Proyección Normativa y Estudios de Regulación Financiera – URF.</t>
  </si>
  <si>
    <t>PENSEMOS S.A.</t>
  </si>
  <si>
    <t>https://community.secop.gov.co/Public/Tendering/ContractNoticePhases/View?PPI=CO1.PPI.28193214&amp;isFromPublicArea=True&amp;isModal=False</t>
  </si>
  <si>
    <t>https://www.colombiacompra.gov.co/tienda-virtual-del-estado-colombiano/ordenes-compra/120486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</si>
</sst>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6" Type="http://schemas.openxmlformats.org/officeDocument/2006/relationships/hyperlink" Target="https://www.colombiacompra.gov.co/tienda-virtual-del-estado-colombiano/ordenes-compra/120486" TargetMode="External"/><Relationship Id="rId5" Type="http://schemas.openxmlformats.org/officeDocument/2006/relationships/hyperlink" Target="https://community.secop.gov.co/Public/Tendering/ContractNoticePhases/View?PPI=CO1.PPI.28193214&amp;isFromPublicArea=True&amp;isModal=False" TargetMode="External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C1" workbookViewId="0">
      <pane ySplit="1" topLeftCell="A8" activePane="bottomLeft" state="frozen"/>
      <selection pane="bottomLeft" activeCell="K15" sqref="K15"/>
    </sheetView>
  </sheetViews>
  <sheetFormatPr baseColWidth="10" defaultColWidth="11.42578125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7.8554687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 x14ac:dyDescent="0.2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0.75</v>
      </c>
      <c r="H2" s="3">
        <f>20081250</f>
        <v>20081250</v>
      </c>
      <c r="I2" s="6" t="s">
        <v>14</v>
      </c>
      <c r="J2" s="6" t="s">
        <v>15</v>
      </c>
      <c r="K2" s="1" t="s">
        <v>16</v>
      </c>
    </row>
    <row r="3" spans="1:12" ht="76.5" x14ac:dyDescent="0.2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f>25000000+7694300</f>
        <v>32694300</v>
      </c>
      <c r="G3" s="14">
        <f>(H3*100%)/F3</f>
        <v>0.96317963681742691</v>
      </c>
      <c r="H3" s="3">
        <f>903585+4849955+6369758+1278093+737463+10684316+2695392+3074649+897273</f>
        <v>31490484</v>
      </c>
      <c r="I3" s="2" t="s">
        <v>20</v>
      </c>
      <c r="J3" s="2" t="s">
        <v>21</v>
      </c>
      <c r="K3" s="1" t="s">
        <v>22</v>
      </c>
    </row>
    <row r="4" spans="1:12" ht="63.75" x14ac:dyDescent="0.2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0.71749245124999994</v>
      </c>
      <c r="H4" s="3">
        <f>339520+120000+152808+176467+537475+437274+81262.7+179792.38+607696.05+401459+188328+644472.4+455767.73+553676.08+536079.52+327861.75</f>
        <v>5739939.6099999994</v>
      </c>
      <c r="I4" s="6" t="s">
        <v>14</v>
      </c>
      <c r="J4" s="2" t="s">
        <v>21</v>
      </c>
      <c r="K4" s="1" t="s">
        <v>26</v>
      </c>
    </row>
    <row r="5" spans="1:12" ht="89.25" x14ac:dyDescent="0.2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12110700</v>
      </c>
      <c r="G5" s="14">
        <f t="shared" ref="G5:G14" si="0">(H5*100%)/F5</f>
        <v>1</v>
      </c>
      <c r="H5" s="17">
        <v>12110700</v>
      </c>
      <c r="I5" s="6" t="s">
        <v>30</v>
      </c>
      <c r="J5" s="2" t="s">
        <v>15</v>
      </c>
      <c r="K5" s="1" t="s">
        <v>31</v>
      </c>
    </row>
    <row r="6" spans="1:12" ht="76.5" x14ac:dyDescent="0.2">
      <c r="A6" s="16" t="s">
        <v>32</v>
      </c>
      <c r="B6" s="16" t="s">
        <v>33</v>
      </c>
      <c r="C6" s="16" t="s">
        <v>34</v>
      </c>
      <c r="D6" s="18">
        <v>45006</v>
      </c>
      <c r="E6" s="19">
        <v>45291</v>
      </c>
      <c r="F6" s="20">
        <f>18000000-3000000</f>
        <v>15000000</v>
      </c>
      <c r="G6" s="14">
        <f t="shared" si="0"/>
        <v>0.10697155133333333</v>
      </c>
      <c r="H6" s="3">
        <f>423642+361760+389183.55+132883.73+297103.99</f>
        <v>1604573.27</v>
      </c>
      <c r="I6" s="6" t="s">
        <v>61</v>
      </c>
      <c r="J6" s="6" t="s">
        <v>21</v>
      </c>
      <c r="K6" s="1" t="s">
        <v>35</v>
      </c>
    </row>
    <row r="7" spans="1:12" ht="63.75" x14ac:dyDescent="0.2">
      <c r="A7" s="16" t="s">
        <v>36</v>
      </c>
      <c r="B7" s="16" t="s">
        <v>37</v>
      </c>
      <c r="C7" s="16" t="s">
        <v>38</v>
      </c>
      <c r="D7" s="18">
        <v>45044</v>
      </c>
      <c r="E7" s="19">
        <v>45291</v>
      </c>
      <c r="F7" s="21">
        <v>59446000</v>
      </c>
      <c r="G7" s="14">
        <f t="shared" si="0"/>
        <v>0.59757137570231811</v>
      </c>
      <c r="H7" s="24">
        <v>35523228</v>
      </c>
      <c r="I7" s="2" t="s">
        <v>39</v>
      </c>
      <c r="J7" s="2" t="s">
        <v>15</v>
      </c>
      <c r="K7" s="1" t="s">
        <v>40</v>
      </c>
    </row>
    <row r="8" spans="1:12" ht="89.25" x14ac:dyDescent="0.2">
      <c r="A8" s="16" t="s">
        <v>41</v>
      </c>
      <c r="B8" s="16" t="s">
        <v>42</v>
      </c>
      <c r="C8" s="16" t="s">
        <v>43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44</v>
      </c>
    </row>
    <row r="9" spans="1:12" ht="51" x14ac:dyDescent="0.2">
      <c r="A9" s="16" t="s">
        <v>45</v>
      </c>
      <c r="B9" s="16" t="s">
        <v>46</v>
      </c>
      <c r="C9" s="16" t="s">
        <v>47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48</v>
      </c>
      <c r="K9" s="1" t="s">
        <v>49</v>
      </c>
    </row>
    <row r="10" spans="1:12" ht="51" x14ac:dyDescent="0.2">
      <c r="A10" s="16" t="s">
        <v>50</v>
      </c>
      <c r="B10" s="16" t="s">
        <v>51</v>
      </c>
      <c r="C10" s="22" t="s">
        <v>52</v>
      </c>
      <c r="D10" s="18">
        <v>45086</v>
      </c>
      <c r="E10" s="19">
        <v>45280</v>
      </c>
      <c r="F10" s="21">
        <v>3807000</v>
      </c>
      <c r="G10" s="14">
        <f t="shared" si="0"/>
        <v>0.66666666666666663</v>
      </c>
      <c r="H10" s="3">
        <f>1269000+1269000</f>
        <v>2538000</v>
      </c>
      <c r="I10" s="6" t="s">
        <v>14</v>
      </c>
      <c r="J10" s="6" t="s">
        <v>21</v>
      </c>
      <c r="K10" s="23" t="s">
        <v>53</v>
      </c>
    </row>
    <row r="11" spans="1:12" ht="76.5" x14ac:dyDescent="0.2">
      <c r="A11" s="16" t="s">
        <v>54</v>
      </c>
      <c r="B11" s="16" t="s">
        <v>55</v>
      </c>
      <c r="C11" s="16" t="s">
        <v>56</v>
      </c>
      <c r="D11" s="18">
        <v>45135</v>
      </c>
      <c r="E11" s="19">
        <v>45250</v>
      </c>
      <c r="F11" s="21">
        <v>12000000</v>
      </c>
      <c r="G11" s="14">
        <f t="shared" si="0"/>
        <v>1</v>
      </c>
      <c r="H11" s="3">
        <v>12000000</v>
      </c>
      <c r="I11" s="6" t="s">
        <v>14</v>
      </c>
      <c r="J11" s="2" t="s">
        <v>15</v>
      </c>
      <c r="K11" s="23" t="s">
        <v>57</v>
      </c>
    </row>
    <row r="12" spans="1:12" ht="76.5" x14ac:dyDescent="0.2">
      <c r="A12" s="16" t="s">
        <v>58</v>
      </c>
      <c r="B12" s="16" t="s">
        <v>59</v>
      </c>
      <c r="C12" s="16" t="s">
        <v>43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60</v>
      </c>
    </row>
    <row r="13" spans="1:12" ht="89.25" x14ac:dyDescent="0.2">
      <c r="A13" s="16" t="s">
        <v>62</v>
      </c>
      <c r="B13" s="16" t="s">
        <v>64</v>
      </c>
      <c r="C13" s="16" t="s">
        <v>66</v>
      </c>
      <c r="D13" s="18">
        <v>45244</v>
      </c>
      <c r="E13" s="19">
        <v>45609</v>
      </c>
      <c r="F13" s="21">
        <v>26788563</v>
      </c>
      <c r="G13" s="14">
        <f t="shared" si="0"/>
        <v>0</v>
      </c>
      <c r="H13" s="3">
        <v>0</v>
      </c>
      <c r="I13" s="6" t="s">
        <v>14</v>
      </c>
      <c r="J13" s="2" t="s">
        <v>15</v>
      </c>
      <c r="K13" s="1" t="s">
        <v>67</v>
      </c>
    </row>
    <row r="14" spans="1:12" ht="51" x14ac:dyDescent="0.2">
      <c r="A14" s="16" t="s">
        <v>63</v>
      </c>
      <c r="B14" s="16" t="s">
        <v>65</v>
      </c>
      <c r="C14" s="16" t="s">
        <v>47</v>
      </c>
      <c r="D14" s="18">
        <v>45264</v>
      </c>
      <c r="E14" s="19">
        <v>45280</v>
      </c>
      <c r="F14" s="21">
        <v>6945200</v>
      </c>
      <c r="G14" s="14">
        <f t="shared" si="0"/>
        <v>0</v>
      </c>
      <c r="H14" s="3">
        <v>0</v>
      </c>
      <c r="I14" s="6" t="s">
        <v>14</v>
      </c>
      <c r="J14" s="6" t="s">
        <v>48</v>
      </c>
      <c r="K14" s="1" t="s">
        <v>68</v>
      </c>
    </row>
  </sheetData>
  <sortState xmlns:xlrd2="http://schemas.microsoft.com/office/spreadsheetml/2017/richdata2" ref="A2:J5">
    <sortCondition ref="A1:A5"/>
  </sortState>
  <hyperlinks>
    <hyperlink ref="K9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  <hyperlink ref="K13" r:id="rId5" xr:uid="{ADB47F9F-6F89-402C-99CB-0C987013D8DF}"/>
    <hyperlink ref="K14" r:id="rId6" xr:uid="{B0B1A459-6D57-4D63-83D4-8710E7B0A70C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2023-12-20T19:30:39Z</dcterms:modified>
  <cp:category/>
  <cp:contentStatus/>
</cp:coreProperties>
</file>