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ión Financiera\2023\PRESUPUESTO\INFORMES\"/>
    </mc:Choice>
  </mc:AlternateContent>
  <xr:revisionPtr revIDLastSave="0" documentId="13_ncr:1_{14899A86-A7E7-410C-95EB-E223B6D949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M9" i="1"/>
  <c r="M5" i="1"/>
  <c r="O14" i="1"/>
  <c r="O13" i="1"/>
  <c r="O15" i="1"/>
  <c r="O8" i="1"/>
  <c r="O7" i="1"/>
  <c r="O6" i="1"/>
  <c r="M6" i="1"/>
  <c r="N5" i="1"/>
  <c r="O5" i="1" s="1"/>
  <c r="E5" i="1"/>
  <c r="M7" i="1"/>
  <c r="M8" i="1"/>
  <c r="M10" i="1"/>
  <c r="M12" i="1"/>
  <c r="M14" i="1"/>
  <c r="M15" i="1"/>
  <c r="H5" i="1"/>
  <c r="N13" i="1" l="1"/>
  <c r="J13" i="1"/>
  <c r="O12" i="1"/>
  <c r="O10" i="1"/>
  <c r="Q13" i="1"/>
  <c r="P13" i="1"/>
  <c r="L13" i="1"/>
  <c r="M13" i="1" s="1"/>
  <c r="K13" i="1"/>
  <c r="I13" i="1"/>
  <c r="H13" i="1"/>
  <c r="G13" i="1"/>
  <c r="F13" i="1"/>
  <c r="E13" i="1"/>
  <c r="Q11" i="1"/>
  <c r="P11" i="1"/>
  <c r="N11" i="1"/>
  <c r="L11" i="1"/>
  <c r="M11" i="1" s="1"/>
  <c r="K11" i="1"/>
  <c r="J11" i="1"/>
  <c r="I11" i="1"/>
  <c r="H11" i="1"/>
  <c r="G11" i="1"/>
  <c r="F11" i="1"/>
  <c r="E11" i="1"/>
  <c r="Q9" i="1"/>
  <c r="P9" i="1"/>
  <c r="L9" i="1"/>
  <c r="K9" i="1"/>
  <c r="K16" i="1" s="1"/>
  <c r="J9" i="1"/>
  <c r="G9" i="1"/>
  <c r="H9" i="1" s="1"/>
  <c r="F9" i="1"/>
  <c r="E9" i="1"/>
  <c r="Q5" i="1"/>
  <c r="P5" i="1"/>
  <c r="L5" i="1"/>
  <c r="K5" i="1"/>
  <c r="J5" i="1"/>
  <c r="I5" i="1"/>
  <c r="G5" i="1"/>
  <c r="F5" i="1"/>
  <c r="N16" i="1" l="1"/>
  <c r="O16" i="1" s="1"/>
  <c r="Q16" i="1"/>
  <c r="O9" i="1"/>
  <c r="P16" i="1"/>
  <c r="J16" i="1"/>
  <c r="F16" i="1"/>
  <c r="G16" i="1"/>
  <c r="H16" i="1"/>
  <c r="E16" i="1"/>
  <c r="I16" i="1"/>
  <c r="O11" i="1"/>
  <c r="L16" i="1"/>
  <c r="M16" i="1" l="1"/>
</calcChain>
</file>

<file path=xl/sharedStrings.xml><?xml version="1.0" encoding="utf-8"?>
<sst xmlns="http://schemas.openxmlformats.org/spreadsheetml/2006/main" count="115" uniqueCount="46">
  <si>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</si>
  <si>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</si>
  <si>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</si>
  <si>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</si>
  <si>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</si>
  <si>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</si>
  <si>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</si>
  <si>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</si>
  <si>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</si>
  <si>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</si>
  <si>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</si>
  <si>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</si>
  <si>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</si>
  <si>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</si>
  <si>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</si>
  <si>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</si>
  <si>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</si>
  <si>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</si>
  <si>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</si>
  <si>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</si>
  <si>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</si>
  <si>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</si>
  <si>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</si>
  <si>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</si>
  <si>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</si>
  <si>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</si>
  <si>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</si>
  <si>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</si>
  <si>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</si>
  <si>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</si>
  <si>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</si>
  <si>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</si>
  <si>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</si>
  <si>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</si>
  <si>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</si>
  <si>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</si>
  <si>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CUOTA DE FISCALIZACIÓN Y AUDITAJE</t>
  </si>
  <si>
    <t>% EJECUCIÓN</t>
  </si>
  <si>
    <t>GASTOS DE PERSONAL</t>
  </si>
  <si>
    <t>ADQUISICIÓN DE BIENES Y SERVICIOS</t>
  </si>
  <si>
    <t>TRANSFERENCIAS CORRIENTES</t>
  </si>
  <si>
    <t>GASTOS POR TRIBUTOS, MULTAS, SANCIONES E INTERESES DE MORA</t>
  </si>
  <si>
    <t>TOTAL GASTOS DE FUNCIONAMIENTO</t>
  </si>
  <si>
    <t>UNIDAD ADMINISTRATIVA ESPECIAL UNIDAD DE PROYECCIÓN NORMATIVA Y ESTUDIOS DE REGULACIÓN FINANCIERA – URF</t>
  </si>
  <si>
    <t>Enero-Agosto</t>
  </si>
  <si>
    <t xml:space="preserve">Gastos de Personal: Representa los gastos asociados con el personal vinculado a la planta de la URF. La apropiación asignada: $6.197.000.000 valor comprometido: $ $3.867.384.107,00 para una ejecución del 62,41%, valor obligaciones: $$3.867.384.107,00  para una ejecución del 62,41%.
Adquisición de Bienes y Servicios: Representa los gastos asociados a la compra de bienes y a la contratación de servicios necesarios para el cumplimiento de las funciones de la URF. La apropiación asignada: $292.000.000  valor comprometido: $ 244.066.930,39 para una ejecución del 83,58%, valor obligaciones: $ 115.146.368,52 para una ejecución del 39,43%.
Transferencias Corrientes: Representa los gastos a las incapacidades y licencias presentadas por los funcionarios de la URF. La apropiación asignada: $10.000.000, valor comprometido: $ 985.508,00  para una ejecución del 9,86%, valor obligaciones: $985.508,00  para una ejecución del 9,86%. 
Gastos por tributos, multas, sanciones e intereses de mora: Representa los gastos que por mandato legal debe realizar la URF. La apropiación asignada: $21.000.000, valor comprometido: $ 4.877.450  para una ejecución del 23,23%, valor obligaciones: $4.877.450,00 para una ejecución del 23,23%.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</si>
</sst>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240A]&quot;$&quot;\ #,##0.00;\-&quot;$&quot;\ #,##0.00"/>
    <numFmt numFmtId="165" formatCode="&quot;$&quot;#,##0.00"/>
    <numFmt numFmtId="166" formatCode="[$-1240A]&quot;$&quot;\ #,##0.00;\(&quot;$&quot;\ #,##0.00\)"/>
  </numFmts>
  <fonts count="10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Helvetica"/>
      <family val="3"/>
    </font>
    <font>
      <b/>
      <sz val="9"/>
      <color rgb="FF000000"/>
      <name val="Helvetica"/>
      <family val="3"/>
    </font>
    <font>
      <sz val="9"/>
      <color rgb="FF000000"/>
      <name val="Helvetica"/>
      <family val="3"/>
    </font>
    <font>
      <sz val="14"/>
      <name val="Helvetica-Light"/>
      <family val="2"/>
    </font>
    <font>
      <b/>
      <sz val="11"/>
      <color rgb="FF000000"/>
      <name val="Helvetica-Light"/>
      <family val="2"/>
    </font>
    <font>
      <sz val="11"/>
      <name val="Helvetica-Light"/>
      <family val="2"/>
    </font>
    <font>
      <b/>
      <sz val="11"/>
      <name val="Helvetica-Light"/>
      <family val="2"/>
    </font>
    <font>
      <sz val="11"/>
      <color rgb="FF000000"/>
      <name val="Helvetica-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0" fontId="3" fillId="2" borderId="1" xfId="0" applyFont="1" applyFill="1" applyBorder="1" applyAlignment="1">
      <alignment horizontal="right" vertical="center" wrapText="1" readingOrder="1"/>
    </xf>
    <xf numFmtId="166" fontId="2" fillId="0" borderId="0" xfId="0" applyNumberFormat="1" applyFont="1"/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0" xfId="0" applyFont="1"/>
    <xf numFmtId="0" fontId="6" fillId="0" borderId="7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wrapText="1" readingOrder="1"/>
    </xf>
    <xf numFmtId="165" fontId="6" fillId="3" borderId="4" xfId="0" applyNumberFormat="1" applyFont="1" applyFill="1" applyBorder="1" applyAlignment="1">
      <alignment horizontal="right" vertical="center" wrapText="1" readingOrder="1"/>
    </xf>
    <xf numFmtId="10" fontId="6" fillId="3" borderId="4" xfId="1" applyNumberFormat="1" applyFont="1" applyFill="1" applyBorder="1" applyAlignment="1">
      <alignment horizontal="right" vertical="center" wrapText="1" readingOrder="1"/>
    </xf>
    <xf numFmtId="0" fontId="9" fillId="0" borderId="1" xfId="0" applyFont="1" applyBorder="1" applyAlignment="1">
      <alignment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left" vertical="center" wrapText="1" readingOrder="1"/>
    </xf>
    <xf numFmtId="166" fontId="9" fillId="0" borderId="1" xfId="0" applyNumberFormat="1" applyFont="1" applyBorder="1" applyAlignment="1">
      <alignment horizontal="right" vertical="center" wrapText="1" readingOrder="1"/>
    </xf>
    <xf numFmtId="164" fontId="9" fillId="0" borderId="1" xfId="0" applyNumberFormat="1" applyFont="1" applyBorder="1" applyAlignment="1">
      <alignment horizontal="right" vertical="center" wrapText="1" readingOrder="1"/>
    </xf>
    <xf numFmtId="166" fontId="9" fillId="0" borderId="1" xfId="2" applyNumberFormat="1" applyFont="1" applyBorder="1" applyAlignment="1">
      <alignment horizontal="right" vertical="center" wrapText="1" readingOrder="1"/>
    </xf>
    <xf numFmtId="10" fontId="6" fillId="2" borderId="4" xfId="1" applyNumberFormat="1" applyFont="1" applyFill="1" applyBorder="1" applyAlignment="1">
      <alignment horizontal="right" vertical="center" wrapText="1" readingOrder="1"/>
    </xf>
    <xf numFmtId="165" fontId="7" fillId="0" borderId="0" xfId="0" applyNumberFormat="1" applyFont="1"/>
    <xf numFmtId="166" fontId="6" fillId="3" borderId="1" xfId="0" applyNumberFormat="1" applyFont="1" applyFill="1" applyBorder="1" applyAlignment="1">
      <alignment horizontal="right" vertical="center" wrapText="1" readingOrder="1"/>
    </xf>
    <xf numFmtId="10" fontId="6" fillId="3" borderId="1" xfId="1" applyNumberFormat="1" applyFont="1" applyFill="1" applyBorder="1" applyAlignment="1">
      <alignment horizontal="right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 xr:uid="{5C379013-D564-427B-827B-1757EEEB4AF1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83342</xdr:rowOff>
    </xdr:from>
    <xdr:to>
      <xdr:col>4</xdr:col>
      <xdr:colOff>897236</xdr:colOff>
      <xdr:row>2</xdr:row>
      <xdr:rowOff>214311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20BA69-A661-4579-B1C7-8B941DB334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57706"/>
        <a:stretch/>
      </xdr:blipFill>
      <xdr:spPr bwMode="auto">
        <a:xfrm>
          <a:off x="2262188" y="83342"/>
          <a:ext cx="3671392" cy="7739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"/>
  <sheetViews>
    <sheetView showGridLines="0" tabSelected="1" topLeftCell="A17" zoomScale="80" zoomScaleNormal="80" workbookViewId="0">
      <selection activeCell="I25" sqref="I25"/>
    </sheetView>
  </sheetViews>
  <sheetFormatPr baseColWidth="10" defaultRowHeight="12" x14ac:dyDescent="0.2"/>
  <cols>
    <col min="1" max="1" width="16.28515625" style="1" customWidth="1"/>
    <col min="2" max="2" width="17" style="1" customWidth="1"/>
    <col min="3" max="3" width="8" style="1" customWidth="1"/>
    <col min="4" max="4" width="34.28515625" style="1" customWidth="1"/>
    <col min="5" max="5" width="23.7109375" style="1" bestFit="1" customWidth="1"/>
    <col min="6" max="6" width="19.85546875" style="1" bestFit="1" customWidth="1"/>
    <col min="7" max="7" width="17.5703125" style="1" bestFit="1" customWidth="1"/>
    <col min="8" max="8" width="23.7109375" style="1" bestFit="1" customWidth="1"/>
    <col min="9" max="9" width="18.85546875" style="1" bestFit="1" customWidth="1"/>
    <col min="10" max="10" width="23.7109375" style="1" bestFit="1" customWidth="1"/>
    <col min="11" max="11" width="20" style="1" bestFit="1" customWidth="1"/>
    <col min="12" max="12" width="23.7109375" style="1" bestFit="1" customWidth="1"/>
    <col min="13" max="13" width="14.7109375" style="1" bestFit="1" customWidth="1"/>
    <col min="14" max="14" width="23.7109375" style="1" bestFit="1" customWidth="1"/>
    <col min="15" max="15" width="14.7109375" style="1" bestFit="1" customWidth="1"/>
    <col min="16" max="17" width="23.7109375" style="1" bestFit="1" customWidth="1"/>
    <col min="18" max="18" width="6.42578125" style="1" customWidth="1"/>
    <col min="19" max="23" width="11.42578125" style="1"/>
    <col min="24" max="24" width="17.140625" style="1" customWidth="1"/>
    <col min="25" max="16384" width="11.42578125" style="1"/>
  </cols>
  <sheetData>
    <row r="1" spans="1:26" s="10" customFormat="1" ht="25.5" customHeight="1" x14ac:dyDescent="0.25">
      <c r="A1" s="8" t="s">
        <v>0</v>
      </c>
      <c r="B1" s="8">
        <v>2023</v>
      </c>
      <c r="C1" s="9" t="s">
        <v>1</v>
      </c>
      <c r="D1" s="10" t="s">
        <v>1</v>
      </c>
      <c r="E1" s="10" t="s">
        <v>1</v>
      </c>
      <c r="F1" s="9" t="s">
        <v>1</v>
      </c>
      <c r="G1" s="9" t="s">
        <v>1</v>
      </c>
      <c r="H1" s="9" t="s">
        <v>1</v>
      </c>
      <c r="I1" s="9" t="s">
        <v>1</v>
      </c>
      <c r="J1" s="9" t="s">
        <v>1</v>
      </c>
      <c r="K1" s="9" t="s">
        <v>1</v>
      </c>
      <c r="L1" s="9" t="s">
        <v>1</v>
      </c>
      <c r="M1" s="9"/>
      <c r="N1" s="9" t="s">
        <v>1</v>
      </c>
      <c r="O1" s="9"/>
      <c r="P1" s="9" t="s">
        <v>1</v>
      </c>
      <c r="Q1" s="9" t="s">
        <v>1</v>
      </c>
      <c r="R1" s="10" t="s">
        <v>1</v>
      </c>
      <c r="S1" s="10" t="s">
        <v>1</v>
      </c>
      <c r="T1" s="10" t="s">
        <v>1</v>
      </c>
      <c r="U1" s="10" t="s">
        <v>1</v>
      </c>
      <c r="V1" s="10" t="s">
        <v>1</v>
      </c>
      <c r="W1" s="10" t="s">
        <v>1</v>
      </c>
      <c r="X1" s="10" t="s">
        <v>1</v>
      </c>
      <c r="Y1" s="10" t="s">
        <v>1</v>
      </c>
      <c r="Z1" s="10" t="s">
        <v>1</v>
      </c>
    </row>
    <row r="2" spans="1:26" s="10" customFormat="1" ht="25.5" customHeight="1" x14ac:dyDescent="0.25">
      <c r="A2" s="8" t="s">
        <v>2</v>
      </c>
      <c r="B2" s="8" t="s">
        <v>3</v>
      </c>
      <c r="C2" s="9" t="s">
        <v>1</v>
      </c>
      <c r="D2" s="10" t="s">
        <v>1</v>
      </c>
      <c r="E2" s="28" t="s">
        <v>43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10" t="s">
        <v>1</v>
      </c>
      <c r="S2" s="10" t="s">
        <v>1</v>
      </c>
      <c r="T2" s="10" t="s">
        <v>1</v>
      </c>
      <c r="U2" s="10" t="s">
        <v>1</v>
      </c>
      <c r="V2" s="10" t="s">
        <v>1</v>
      </c>
      <c r="W2" s="10" t="s">
        <v>1</v>
      </c>
      <c r="X2" s="10" t="s">
        <v>1</v>
      </c>
      <c r="Y2" s="10" t="s">
        <v>1</v>
      </c>
      <c r="Z2" s="10" t="s">
        <v>1</v>
      </c>
    </row>
    <row r="3" spans="1:26" s="10" customFormat="1" ht="25.5" customHeight="1" x14ac:dyDescent="0.25">
      <c r="A3" s="11" t="s">
        <v>4</v>
      </c>
      <c r="B3" s="8" t="s">
        <v>44</v>
      </c>
      <c r="C3" s="9" t="s">
        <v>1</v>
      </c>
      <c r="D3" s="10" t="s">
        <v>1</v>
      </c>
      <c r="E3" s="10" t="s">
        <v>1</v>
      </c>
      <c r="F3" s="9" t="s">
        <v>1</v>
      </c>
      <c r="G3" s="9" t="s">
        <v>1</v>
      </c>
      <c r="H3" s="9" t="s">
        <v>1</v>
      </c>
      <c r="I3" s="9" t="s">
        <v>1</v>
      </c>
      <c r="J3" s="9" t="s">
        <v>1</v>
      </c>
      <c r="K3" s="9" t="s">
        <v>1</v>
      </c>
      <c r="L3" s="9" t="s">
        <v>1</v>
      </c>
      <c r="M3" s="9"/>
      <c r="N3" s="9" t="s">
        <v>1</v>
      </c>
      <c r="O3" s="9"/>
      <c r="P3" s="9" t="s">
        <v>1</v>
      </c>
      <c r="Q3" s="9" t="s">
        <v>1</v>
      </c>
      <c r="R3" s="10" t="s">
        <v>1</v>
      </c>
      <c r="S3" s="10" t="s">
        <v>1</v>
      </c>
      <c r="T3" s="10" t="s">
        <v>1</v>
      </c>
      <c r="U3" s="10" t="s">
        <v>1</v>
      </c>
      <c r="V3" s="10" t="s">
        <v>1</v>
      </c>
      <c r="W3" s="10" t="s">
        <v>1</v>
      </c>
      <c r="X3" s="10" t="s">
        <v>1</v>
      </c>
      <c r="Y3" s="10" t="s">
        <v>1</v>
      </c>
      <c r="Z3" s="10" t="s">
        <v>1</v>
      </c>
    </row>
    <row r="4" spans="1:26" s="10" customFormat="1" ht="37.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2" t="s">
        <v>37</v>
      </c>
      <c r="N4" s="12" t="s">
        <v>17</v>
      </c>
      <c r="O4" s="12" t="s">
        <v>37</v>
      </c>
      <c r="P4" s="12" t="s">
        <v>18</v>
      </c>
      <c r="Q4" s="12" t="s">
        <v>19</v>
      </c>
    </row>
    <row r="5" spans="1:26" s="10" customFormat="1" ht="30" customHeight="1" x14ac:dyDescent="0.25">
      <c r="A5" s="29" t="s">
        <v>38</v>
      </c>
      <c r="B5" s="29"/>
      <c r="C5" s="29"/>
      <c r="D5" s="30"/>
      <c r="E5" s="13">
        <f>+E6+E7+E8</f>
        <v>6197000000</v>
      </c>
      <c r="F5" s="13">
        <f t="shared" ref="F5:Q5" si="0">+F6+F7+F8</f>
        <v>0</v>
      </c>
      <c r="G5" s="13">
        <f t="shared" si="0"/>
        <v>0</v>
      </c>
      <c r="H5" s="13">
        <f>+H6+H7+H8</f>
        <v>6197000000</v>
      </c>
      <c r="I5" s="13">
        <f>+I6+I7+I8</f>
        <v>0</v>
      </c>
      <c r="J5" s="13">
        <f t="shared" si="0"/>
        <v>6197000000</v>
      </c>
      <c r="K5" s="13">
        <f t="shared" si="0"/>
        <v>0</v>
      </c>
      <c r="L5" s="13">
        <f t="shared" si="0"/>
        <v>3867384107</v>
      </c>
      <c r="M5" s="14">
        <f>+L5/H5</f>
        <v>0.6240736012586735</v>
      </c>
      <c r="N5" s="13">
        <f t="shared" si="0"/>
        <v>3867384107</v>
      </c>
      <c r="O5" s="14">
        <f>+N5/H5</f>
        <v>0.6240736012586735</v>
      </c>
      <c r="P5" s="13">
        <f t="shared" si="0"/>
        <v>3867384107</v>
      </c>
      <c r="Q5" s="13">
        <f t="shared" si="0"/>
        <v>3867384107</v>
      </c>
    </row>
    <row r="6" spans="1:26" s="10" customFormat="1" ht="15" x14ac:dyDescent="0.25">
      <c r="A6" s="15" t="s">
        <v>20</v>
      </c>
      <c r="B6" s="16" t="s">
        <v>21</v>
      </c>
      <c r="C6" s="16" t="s">
        <v>22</v>
      </c>
      <c r="D6" s="17" t="s">
        <v>23</v>
      </c>
      <c r="E6" s="18">
        <v>4188000000</v>
      </c>
      <c r="F6" s="18">
        <v>0</v>
      </c>
      <c r="G6" s="18">
        <v>0</v>
      </c>
      <c r="H6" s="18">
        <v>4188000000</v>
      </c>
      <c r="I6" s="18">
        <v>0</v>
      </c>
      <c r="J6" s="19">
        <v>4188000000</v>
      </c>
      <c r="K6" s="20">
        <v>0</v>
      </c>
      <c r="L6" s="19">
        <v>2562859095</v>
      </c>
      <c r="M6" s="21">
        <f>+L6/H6</f>
        <v>0.61195298352435534</v>
      </c>
      <c r="N6" s="19">
        <v>2562859095</v>
      </c>
      <c r="O6" s="21">
        <f>+N6/H6</f>
        <v>0.61195298352435534</v>
      </c>
      <c r="P6" s="19">
        <v>2562859095</v>
      </c>
      <c r="Q6" s="19">
        <v>2562859095</v>
      </c>
      <c r="S6" s="22"/>
    </row>
    <row r="7" spans="1:26" s="10" customFormat="1" ht="30" x14ac:dyDescent="0.25">
      <c r="A7" s="15" t="s">
        <v>24</v>
      </c>
      <c r="B7" s="16" t="s">
        <v>21</v>
      </c>
      <c r="C7" s="16" t="s">
        <v>22</v>
      </c>
      <c r="D7" s="17" t="s">
        <v>25</v>
      </c>
      <c r="E7" s="18">
        <v>1508000000</v>
      </c>
      <c r="F7" s="18">
        <v>0</v>
      </c>
      <c r="G7" s="18">
        <v>0</v>
      </c>
      <c r="H7" s="18">
        <v>1508000000</v>
      </c>
      <c r="I7" s="18">
        <v>0</v>
      </c>
      <c r="J7" s="19">
        <v>1508000000</v>
      </c>
      <c r="K7" s="20">
        <v>0</v>
      </c>
      <c r="L7" s="19">
        <v>967596910</v>
      </c>
      <c r="M7" s="21">
        <f t="shared" ref="M7:M8" si="1">+L7/H7</f>
        <v>0.64164251326259947</v>
      </c>
      <c r="N7" s="19">
        <v>967596910</v>
      </c>
      <c r="O7" s="21">
        <f>+N7/H7</f>
        <v>0.64164251326259947</v>
      </c>
      <c r="P7" s="19">
        <v>967596910</v>
      </c>
      <c r="Q7" s="19">
        <v>967596910</v>
      </c>
    </row>
    <row r="8" spans="1:26" s="10" customFormat="1" ht="49.5" customHeight="1" x14ac:dyDescent="0.25">
      <c r="A8" s="15" t="s">
        <v>26</v>
      </c>
      <c r="B8" s="16" t="s">
        <v>21</v>
      </c>
      <c r="C8" s="16" t="s">
        <v>22</v>
      </c>
      <c r="D8" s="17" t="s">
        <v>27</v>
      </c>
      <c r="E8" s="18">
        <v>501000000</v>
      </c>
      <c r="F8" s="18">
        <v>0</v>
      </c>
      <c r="G8" s="18">
        <v>0</v>
      </c>
      <c r="H8" s="18">
        <v>501000000</v>
      </c>
      <c r="I8" s="18">
        <v>0</v>
      </c>
      <c r="J8" s="19">
        <v>501000000</v>
      </c>
      <c r="K8" s="20">
        <v>0</v>
      </c>
      <c r="L8" s="19">
        <v>336928102</v>
      </c>
      <c r="M8" s="21">
        <f t="shared" si="1"/>
        <v>0.67251118163672652</v>
      </c>
      <c r="N8" s="19">
        <v>336928102</v>
      </c>
      <c r="O8" s="21">
        <f>+N8/H8</f>
        <v>0.67251118163672652</v>
      </c>
      <c r="P8" s="19">
        <v>336928102</v>
      </c>
      <c r="Q8" s="19">
        <v>336928102</v>
      </c>
    </row>
    <row r="9" spans="1:26" s="10" customFormat="1" ht="29.25" customHeight="1" x14ac:dyDescent="0.25">
      <c r="A9" s="25" t="s">
        <v>39</v>
      </c>
      <c r="B9" s="25"/>
      <c r="C9" s="25"/>
      <c r="D9" s="26"/>
      <c r="E9" s="23">
        <f>+E10</f>
        <v>292000000</v>
      </c>
      <c r="F9" s="23">
        <f t="shared" ref="F9:Q9" si="2">+F10</f>
        <v>0</v>
      </c>
      <c r="G9" s="23">
        <f>+G10</f>
        <v>0</v>
      </c>
      <c r="H9" s="23">
        <f>+E9-G9</f>
        <v>292000000</v>
      </c>
      <c r="I9" s="23">
        <v>0</v>
      </c>
      <c r="J9" s="23">
        <f t="shared" si="2"/>
        <v>256360940.24000001</v>
      </c>
      <c r="K9" s="23">
        <f t="shared" si="2"/>
        <v>35639059.759999998</v>
      </c>
      <c r="L9" s="23">
        <f t="shared" si="2"/>
        <v>244066930.38999999</v>
      </c>
      <c r="M9" s="14">
        <f>+L9/H9</f>
        <v>0.83584565202054795</v>
      </c>
      <c r="N9" s="23">
        <f>+N10</f>
        <v>115146368.52</v>
      </c>
      <c r="O9" s="14">
        <f t="shared" ref="O9:O10" si="3">+N9/H9</f>
        <v>0.39433687849315069</v>
      </c>
      <c r="P9" s="23">
        <f t="shared" si="2"/>
        <v>115146368.52</v>
      </c>
      <c r="Q9" s="23">
        <f t="shared" si="2"/>
        <v>115146368.52</v>
      </c>
    </row>
    <row r="10" spans="1:26" s="10" customFormat="1" ht="38.25" customHeight="1" x14ac:dyDescent="0.25">
      <c r="A10" s="15" t="s">
        <v>28</v>
      </c>
      <c r="B10" s="16" t="s">
        <v>21</v>
      </c>
      <c r="C10" s="16" t="s">
        <v>22</v>
      </c>
      <c r="D10" s="17" t="s">
        <v>29</v>
      </c>
      <c r="E10" s="19">
        <v>292000000</v>
      </c>
      <c r="F10" s="19">
        <v>0</v>
      </c>
      <c r="G10" s="19">
        <v>0</v>
      </c>
      <c r="H10" s="19">
        <v>292000000</v>
      </c>
      <c r="I10" s="19">
        <v>0</v>
      </c>
      <c r="J10" s="19">
        <v>256360940.24000001</v>
      </c>
      <c r="K10" s="19">
        <v>35639059.759999998</v>
      </c>
      <c r="L10" s="19">
        <v>244066930.38999999</v>
      </c>
      <c r="M10" s="21">
        <f>+L10/H10</f>
        <v>0.83584565202054795</v>
      </c>
      <c r="N10" s="19">
        <v>115146368.52</v>
      </c>
      <c r="O10" s="21">
        <f t="shared" si="3"/>
        <v>0.39433687849315069</v>
      </c>
      <c r="P10" s="19">
        <v>115146368.52</v>
      </c>
      <c r="Q10" s="19">
        <v>115146368.52</v>
      </c>
    </row>
    <row r="11" spans="1:26" s="10" customFormat="1" ht="33" customHeight="1" x14ac:dyDescent="0.25">
      <c r="A11" s="25" t="s">
        <v>40</v>
      </c>
      <c r="B11" s="25"/>
      <c r="C11" s="25"/>
      <c r="D11" s="26"/>
      <c r="E11" s="23">
        <f>+E12</f>
        <v>10000000</v>
      </c>
      <c r="F11" s="23">
        <f t="shared" ref="F11:Q11" si="4">+F12</f>
        <v>0</v>
      </c>
      <c r="G11" s="23">
        <f t="shared" si="4"/>
        <v>0</v>
      </c>
      <c r="H11" s="23">
        <f>+H12</f>
        <v>10000000</v>
      </c>
      <c r="I11" s="23">
        <f>+I12</f>
        <v>0</v>
      </c>
      <c r="J11" s="23">
        <f t="shared" si="4"/>
        <v>10000000</v>
      </c>
      <c r="K11" s="23">
        <f t="shared" si="4"/>
        <v>0</v>
      </c>
      <c r="L11" s="23">
        <f t="shared" si="4"/>
        <v>985508</v>
      </c>
      <c r="M11" s="14">
        <f>+L11/H11</f>
        <v>9.8550799999999994E-2</v>
      </c>
      <c r="N11" s="23">
        <f t="shared" si="4"/>
        <v>985508</v>
      </c>
      <c r="O11" s="14">
        <f t="shared" ref="O11:O12" si="5">+N11/H11</f>
        <v>9.8550799999999994E-2</v>
      </c>
      <c r="P11" s="23">
        <f>+P12</f>
        <v>985508</v>
      </c>
      <c r="Q11" s="23">
        <f t="shared" si="4"/>
        <v>985508</v>
      </c>
    </row>
    <row r="12" spans="1:26" s="10" customFormat="1" ht="56.25" customHeight="1" x14ac:dyDescent="0.25">
      <c r="A12" s="15" t="s">
        <v>30</v>
      </c>
      <c r="B12" s="16" t="s">
        <v>21</v>
      </c>
      <c r="C12" s="16" t="s">
        <v>22</v>
      </c>
      <c r="D12" s="17" t="s">
        <v>31</v>
      </c>
      <c r="E12" s="19">
        <v>10000000</v>
      </c>
      <c r="F12" s="19">
        <v>0</v>
      </c>
      <c r="G12" s="19">
        <v>0</v>
      </c>
      <c r="H12" s="19">
        <v>10000000</v>
      </c>
      <c r="I12" s="19">
        <v>0</v>
      </c>
      <c r="J12" s="19">
        <v>10000000</v>
      </c>
      <c r="K12" s="19">
        <v>0</v>
      </c>
      <c r="L12" s="19">
        <v>985508</v>
      </c>
      <c r="M12" s="21">
        <f t="shared" ref="M12" si="6">+L12/H12</f>
        <v>9.8550799999999994E-2</v>
      </c>
      <c r="N12" s="19">
        <v>985508</v>
      </c>
      <c r="O12" s="21">
        <f t="shared" si="5"/>
        <v>9.8550799999999994E-2</v>
      </c>
      <c r="P12" s="19">
        <v>985508</v>
      </c>
      <c r="Q12" s="19">
        <v>985508</v>
      </c>
    </row>
    <row r="13" spans="1:26" s="10" customFormat="1" ht="41.25" customHeight="1" x14ac:dyDescent="0.25">
      <c r="A13" s="25" t="s">
        <v>41</v>
      </c>
      <c r="B13" s="25"/>
      <c r="C13" s="25"/>
      <c r="D13" s="26"/>
      <c r="E13" s="23">
        <f>E14+E15</f>
        <v>21000000</v>
      </c>
      <c r="F13" s="23">
        <f t="shared" ref="F13:L13" si="7">F14+F15</f>
        <v>0</v>
      </c>
      <c r="G13" s="23">
        <f t="shared" si="7"/>
        <v>0</v>
      </c>
      <c r="H13" s="23">
        <f t="shared" si="7"/>
        <v>21000000</v>
      </c>
      <c r="I13" s="23">
        <f t="shared" si="7"/>
        <v>0</v>
      </c>
      <c r="J13" s="23">
        <f>J14+J15</f>
        <v>4877450</v>
      </c>
      <c r="K13" s="23">
        <f t="shared" si="7"/>
        <v>16122550</v>
      </c>
      <c r="L13" s="23">
        <f t="shared" si="7"/>
        <v>4877450</v>
      </c>
      <c r="M13" s="14">
        <f>+L13/H13</f>
        <v>0.2322595238095238</v>
      </c>
      <c r="N13" s="23">
        <f>+N15+N14</f>
        <v>4877450</v>
      </c>
      <c r="O13" s="14">
        <f>+N13/H13</f>
        <v>0.2322595238095238</v>
      </c>
      <c r="P13" s="23">
        <f>P14+P15</f>
        <v>4877450</v>
      </c>
      <c r="Q13" s="23">
        <f>Q14+Q15</f>
        <v>4877450</v>
      </c>
    </row>
    <row r="14" spans="1:26" s="10" customFormat="1" ht="15" x14ac:dyDescent="0.25">
      <c r="A14" s="15" t="s">
        <v>32</v>
      </c>
      <c r="B14" s="16" t="s">
        <v>21</v>
      </c>
      <c r="C14" s="16" t="s">
        <v>22</v>
      </c>
      <c r="D14" s="17" t="s">
        <v>33</v>
      </c>
      <c r="E14" s="19">
        <v>7000000</v>
      </c>
      <c r="F14" s="19">
        <v>0</v>
      </c>
      <c r="G14" s="19">
        <v>0</v>
      </c>
      <c r="H14" s="19">
        <v>7000000</v>
      </c>
      <c r="I14" s="19">
        <v>0</v>
      </c>
      <c r="J14" s="19">
        <v>4877450</v>
      </c>
      <c r="K14" s="19">
        <v>2122550</v>
      </c>
      <c r="L14" s="19">
        <v>4877450</v>
      </c>
      <c r="M14" s="21">
        <f t="shared" ref="M14:M15" si="8">+L14/H14</f>
        <v>0.69677857142857147</v>
      </c>
      <c r="N14" s="18">
        <v>4877450</v>
      </c>
      <c r="O14" s="21">
        <f>+N14/H14</f>
        <v>0.69677857142857147</v>
      </c>
      <c r="P14" s="18">
        <v>4877450</v>
      </c>
      <c r="Q14" s="18">
        <v>4877450</v>
      </c>
    </row>
    <row r="15" spans="1:26" s="10" customFormat="1" ht="30" customHeight="1" x14ac:dyDescent="0.25">
      <c r="A15" s="15" t="s">
        <v>34</v>
      </c>
      <c r="B15" s="16" t="s">
        <v>21</v>
      </c>
      <c r="C15" s="16" t="s">
        <v>35</v>
      </c>
      <c r="D15" s="17" t="s">
        <v>36</v>
      </c>
      <c r="E15" s="19">
        <v>14000000</v>
      </c>
      <c r="F15" s="19">
        <v>0</v>
      </c>
      <c r="G15" s="19">
        <v>0</v>
      </c>
      <c r="H15" s="19">
        <v>14000000</v>
      </c>
      <c r="I15" s="19">
        <v>0</v>
      </c>
      <c r="J15" s="19">
        <v>0</v>
      </c>
      <c r="K15" s="19">
        <v>14000000</v>
      </c>
      <c r="L15" s="19">
        <v>0</v>
      </c>
      <c r="M15" s="21">
        <f t="shared" si="8"/>
        <v>0</v>
      </c>
      <c r="N15" s="19">
        <v>0</v>
      </c>
      <c r="O15" s="21">
        <f>+N15/H15</f>
        <v>0</v>
      </c>
      <c r="P15" s="19">
        <v>0</v>
      </c>
      <c r="Q15" s="19">
        <v>0</v>
      </c>
    </row>
    <row r="16" spans="1:26" s="10" customFormat="1" ht="30.75" customHeight="1" x14ac:dyDescent="0.25">
      <c r="A16" s="25" t="s">
        <v>42</v>
      </c>
      <c r="B16" s="25" t="s">
        <v>1</v>
      </c>
      <c r="C16" s="25" t="s">
        <v>1</v>
      </c>
      <c r="D16" s="26" t="s">
        <v>1</v>
      </c>
      <c r="E16" s="23">
        <f>+E13+E11+E9+E5</f>
        <v>6520000000</v>
      </c>
      <c r="F16" s="23">
        <f t="shared" ref="F16:I16" si="9">+F5+F9+F11+F13</f>
        <v>0</v>
      </c>
      <c r="G16" s="23">
        <f t="shared" si="9"/>
        <v>0</v>
      </c>
      <c r="H16" s="23">
        <f>+H5+H9+H11+H13</f>
        <v>6520000000</v>
      </c>
      <c r="I16" s="23">
        <f t="shared" si="9"/>
        <v>0</v>
      </c>
      <c r="J16" s="23">
        <f>+J5+J9+J11+J13</f>
        <v>6468238390.2399998</v>
      </c>
      <c r="K16" s="23">
        <f>+K5+K9+K11+K13</f>
        <v>51761609.759999998</v>
      </c>
      <c r="L16" s="23">
        <f>+L5+L9+L11+L13</f>
        <v>4117313995.3899999</v>
      </c>
      <c r="M16" s="14">
        <f>+L16/H16</f>
        <v>0.63148987659355826</v>
      </c>
      <c r="N16" s="23">
        <f>+N5+N9+N11+N13</f>
        <v>3988393433.52</v>
      </c>
      <c r="O16" s="24">
        <f>+N16/H16</f>
        <v>0.61171678428220855</v>
      </c>
      <c r="P16" s="23">
        <f>+P5+P9+P11+P13</f>
        <v>3988393433.52</v>
      </c>
      <c r="Q16" s="23">
        <f>+Q5+Q9+Q11+Q13</f>
        <v>3988393433.52</v>
      </c>
    </row>
    <row r="17" spans="1:18" ht="33.950000000000003" customHeight="1" x14ac:dyDescent="0.2">
      <c r="A17" s="2"/>
      <c r="B17" s="3"/>
      <c r="C17" s="3"/>
      <c r="D17" s="4"/>
      <c r="E17" s="5"/>
      <c r="F17" s="5"/>
      <c r="G17" s="5"/>
      <c r="H17" s="5"/>
      <c r="I17" s="5"/>
      <c r="J17" s="6"/>
      <c r="K17" s="6"/>
      <c r="L17" s="5"/>
      <c r="M17" s="5"/>
      <c r="N17" s="5"/>
      <c r="O17" s="5"/>
      <c r="P17" s="5"/>
      <c r="Q17" s="5"/>
    </row>
    <row r="18" spans="1:18" x14ac:dyDescent="0.2"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8" ht="225.75" customHeight="1" x14ac:dyDescent="0.2">
      <c r="A19" s="27" t="s">
        <v>45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</sheetData>
  <mergeCells count="7">
    <mergeCell ref="A16:D16"/>
    <mergeCell ref="A19:R19"/>
    <mergeCell ref="E2:Q2"/>
    <mergeCell ref="A5:D5"/>
    <mergeCell ref="A9:D9"/>
    <mergeCell ref="A11:D11"/>
    <mergeCell ref="A13:D1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Milena Garavito</dc:creator>
  <cp:lastModifiedBy>Sonia Milena Garavito</cp:lastModifiedBy>
  <dcterms:created xsi:type="dcterms:W3CDTF">2023-04-03T18:06:57Z</dcterms:created>
  <dcterms:modified xsi:type="dcterms:W3CDTF">2023-09-06T19:07:44Z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