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RF 2022\BASES DE DATOS\"/>
    </mc:Choice>
  </mc:AlternateContent>
  <xr:revisionPtr revIDLastSave="0" documentId="8_{B402B45A-CA20-4AB6-8813-7E080340C17B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1" i="2"/>
  <c r="F11" i="2"/>
  <c r="H6" i="2"/>
  <c r="F20" i="2"/>
  <c r="H20" i="2"/>
  <c r="H13" i="2"/>
  <c r="H12" i="2"/>
  <c r="H9" i="2"/>
  <c r="H8" i="2"/>
  <c r="H7" i="2"/>
  <c r="H5" i="2"/>
  <c r="H2" i="2"/>
  <c r="H22" i="2"/>
  <c r="G22" i="2" s="1"/>
  <c r="G23" i="2"/>
  <c r="G24" i="2"/>
  <c r="H21" i="2"/>
  <c r="G21" i="2" s="1"/>
  <c r="G20" i="2"/>
  <c r="G16" i="2"/>
  <c r="H3" i="2"/>
  <c r="H4" i="2"/>
  <c r="G19" i="2"/>
  <c r="G17" i="2"/>
  <c r="G18" i="2"/>
  <c r="G12" i="2"/>
  <c r="F6" i="2" l="1"/>
  <c r="G6" i="2" l="1"/>
  <c r="G5" i="2"/>
  <c r="G8" i="2"/>
  <c r="G7" i="2"/>
  <c r="G9" i="2"/>
  <c r="G10" i="2"/>
  <c r="G11" i="2"/>
  <c r="G13" i="2"/>
  <c r="G14" i="2"/>
  <c r="G15" i="2"/>
  <c r="G4" i="2"/>
  <c r="G3" i="2"/>
  <c r="G2" i="2"/>
</calcChain>
</file>

<file path=xl/sharedStrings.xml><?xml version="1.0" encoding="utf-8"?>
<sst xmlns="http://schemas.openxmlformats.org/spreadsheetml/2006/main" count="174" uniqueCount="113">
  <si>
    <t>Contrato</t>
  </si>
  <si>
    <t>Contratista</t>
  </si>
  <si>
    <t>SERVICIO AÉREO A TERRITORIOS NACIONALES S.A. SATENA</t>
  </si>
  <si>
    <t>Contrato 003 de 2022</t>
  </si>
  <si>
    <t>https://community.secop.gov.co/Public/Tendering/OpportunityDetail/Index?noticeUID=CO1.NTC.2761950&amp;isFromPublicArea=True&amp;isModal=true&amp;asPopupView=true</t>
  </si>
  <si>
    <t>https://community.secop.gov.co/Public/Tendering/OpportunityDetail/Index?noticeUID=CO1.NTC.2561752&amp;isFromPublicArea=True&amp;isModal=true&amp;asPopupView=true</t>
  </si>
  <si>
    <t>https://community.secop.gov.co/Public/Tendering/OpportunityDetail/Index?noticeUID=CO1.NTC.2617024&amp;isFromPublicArea=True&amp;isModal=true&amp;asPopupView=true</t>
  </si>
  <si>
    <t>https://community.secop.gov.co/Public/Tendering/OpportunityDetail/Index?noticeUID=CO1.NTC.2578043&amp;isFromPublicArea=True&amp;isModal=true&amp;asPopupView=true</t>
  </si>
  <si>
    <t>https://colombiacompra.gov.co/tienda-virtual-del-estado-colombiano/ordenes-compra/84411</t>
  </si>
  <si>
    <t>ORGANIZACIÓN TERPEL S.A.</t>
  </si>
  <si>
    <t>Modalidad</t>
  </si>
  <si>
    <t>Contratación directa</t>
  </si>
  <si>
    <t>Compra por TVEC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</si>
  <si>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</si>
  <si>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</si>
  <si>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</si>
  <si>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</si>
  <si>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</si>
  <si>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</si>
  <si>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Contrato 004 de 2022</t>
  </si>
  <si>
    <t>N/A</t>
  </si>
  <si>
    <t>Mínima Cuantía</t>
  </si>
  <si>
    <t>CAJA DE COMPENSACIÓN FAMILIAR- COMPENSAR</t>
  </si>
  <si>
    <t xml:space="preserve">Porcentaje de ejecución presupuestal </t>
  </si>
  <si>
    <t>Contrato 001 de 2022</t>
  </si>
  <si>
    <t>Contrato Interadministrativo 002 de 2022</t>
  </si>
  <si>
    <t>Orden de Compra 84411</t>
  </si>
  <si>
    <t>Contrato 005 de 2022</t>
  </si>
  <si>
    <t>Orden de Compra 91154</t>
  </si>
  <si>
    <t>Orden de Compra 91534</t>
  </si>
  <si>
    <t>PRESTACIÓN DE SERVICIOS DE SOPORTE, ACOMPAÑAMIENTO Y MANTENIMIENTO PARA LOS MÓDULOS IMPLEMENTADOS DEL SOFTWARE “SARA” PARA LA UNIDAD ADMINISTRATIVA ESPECIAL, UNIDAD DE PROYECCIÓN NORMATIVA Y ESTUDIOS DE REGULACIÓN FINANCIERA (URF)</t>
  </si>
  <si>
    <t>PRESTACIÓN DEL SERVICIO DE TRANSPORTE AÉREO DE PASAJEROS EN LAS RUTAS OPERADAS POR SATENA, Y LA ADQUISICIÓN DE TIQUETES AÉREOS EN RUTAS NACIONALES E INTERNACIONALES DE OTROS OPERADORES, Y SERVICIOS COMPLEMENTARIOS, PARA LOS SERVIDORES DE LA UNIDAD ADMINISTRATIVA ESPECIAL, UNIDAD DE PROYECCIÓN NORMATIVA Y ESTUDIOS DE REGULACIÓN FINANCIERA (URF), CUANDO EL EJERCICIO DE SUS FUNCIONES U OBLIGACIONES ASÍ LO EXIJA</t>
  </si>
  <si>
    <t>PRESTACIÓN DEL SERVICIO DE CORREO ELECTRÓNICO CERTIFICADO CON ESTAMPADO CRONOLÓGICO Y VALIDEZ JURÍDICA Y PROBATORIA PARA LA UNIDAD ADMINISTRATIVA ESPECIAL, UNIDAD DE PROYECCIÓN NORMATIVA Y ESTUDIOS DE REGULACIÓN FINANCIERA (URF)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</si>
  <si>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2022</t>
  </si>
  <si>
    <t>SUMINISTRO DE COMBUSTIBLE CON SISTEMA DE CONTROL EN EDS UBICADAS EN BOGOTÁ, PARA EL PARQUE AUTOMOTOR DE LA UAE UNIDAD DE PROYECCIÓN NORMATIVA Y ESTUDIOS DE REGULACIÓN FINANCIERA -URF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</si>
  <si>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</t>
  </si>
  <si>
    <t>SUMINISTRO DE DOTACIÓN PARA DOS (2) SERVIDORES PÚBLICOS DEL NIVEL ASISTENCIA Y TÉCNICO ADMINISTRATIVO DE LA UNIDAD ADMINISTRATIVA ESPECIAL, UNIDAD DE PROYECCIÓN NORMATIVA Y ESTUDIOS DE REGULACIÓN FINANCIERA - URF</t>
  </si>
  <si>
    <t>ADQUIRIR, MEDIANTE UNA COMPAÑÍA DE SEGUROS LEGALMENTE AUTORIZADA PARA FUNCIONAR EN COLOMBIA, LOS SEGUROS TODO RIESGO DAÑOS MATERIALES Y MANEJO GLOBAL PARA ENTIDADES OFICIALES PARA AMPARAR LOS BIENES E INTERESES DE PROPIEDAD DE LA UNIDAD ADMINISTRATIVA ESPECIAL, UNIDAD DE PROYECCIÓN NORMATIVA Y ESTUDIOS DE REGULACIÓN FINANCIERA (URF)</t>
  </si>
  <si>
    <t>ADQUIRIR, MEDIANTE UNA COMPAÑÍA DE SEGUROS LEGALMENTE AUTORIZADA PARA FUNCIONAR EN COLOMBIA, EL SEGURO DE AUTOMÓVILES QUE AMPARE LOS VEHÍCULOS DE PROPIEDAD O DE AQUELLOS POR LOS CUALES SEA LEGALMENTE RESPONSABLE LA UNIDAD ADMINISTRATIVA ESPECIAL, UNIDAD DE PROYECCIÓN NORMATIVA Y ESTUDIOS DE REGULACIÓN FINANCIERA (URF).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</si>
  <si>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</si>
  <si>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UN&amp;ON SOLUCIONES SISTEMAS DE INFORMACION S.A.S</t>
  </si>
  <si>
    <t>SOCIEDAD CAMERAL DE CERTIFICACIÓN DIGITAL CERTICAMARA S.A.</t>
  </si>
  <si>
    <t>AUTOSERVICIO MECANICO SAS</t>
  </si>
  <si>
    <t>UT HERMANOS BLANCO</t>
  </si>
  <si>
    <t>C I WARRIORS COMPANY S.A.S.</t>
  </si>
  <si>
    <t>LA PREVISORA S.A. COMPAÑÍA DE SEGUROS</t>
  </si>
  <si>
    <t>UNIÓN TEMPORAL CALZADO 2019</t>
  </si>
  <si>
    <t>INVERSIONES SARHEM DE COLOMBIA S.A.S</t>
  </si>
  <si>
    <t>COMPAÑÍA MUNDIAL DE SEGUROS</t>
  </si>
  <si>
    <t>31/12/2022  o agotamiento de utilización de los envíos</t>
  </si>
  <si>
    <t>Contratación Directa</t>
  </si>
  <si>
    <t>Orden de compra 89730</t>
  </si>
  <si>
    <t>Orden de compra 89793</t>
  </si>
  <si>
    <t>Orden de compra 90001</t>
  </si>
  <si>
    <t>Orden de compra 90002</t>
  </si>
  <si>
    <t>Orden de compra 90327</t>
  </si>
  <si>
    <t>https://www.colombiacompra.gov.co/tienda-virtual-del-estado-colombiano/ordenes-compra/89730</t>
  </si>
  <si>
    <t>https://www.colombiacompra.gov.co/tienda-virtual-del-estado-colombiano/ordenes-compra/89793</t>
  </si>
  <si>
    <t>https://www.colombiacompra.gov.co/tienda-virtual-del-estado-colombiano/ordenes-compra/90001</t>
  </si>
  <si>
    <t>https://www.colombiacompra.gov.co/tienda-virtual-del-estado-colombiano/ordenes-compra/90002</t>
  </si>
  <si>
    <t>https://community.secop.gov.co/Public/Tendering/ContractNoticePhases/View?PPI=CO1.PPI.18584302&amp;isFromPublicArea=True&amp;isModal=False</t>
  </si>
  <si>
    <t>https://www.colombiacompra.gov.co/tienda-virtual-del-estado-colombiano/ordenes-compra/90327</t>
  </si>
  <si>
    <t>Orden de Compra 90434</t>
  </si>
  <si>
    <t>https://www.colombiacompra.gov.co/tienda-virtual-del-estado-colombiano/ordenes-compra/90434</t>
  </si>
  <si>
    <t>https://www.colombiacompra.gov.co/tienda-virtual-del-estado-colombiano/ordenes-compra/91154</t>
  </si>
  <si>
    <t>https://www.colombiacompra.gov.co/tienda-virtual-del-estado-colombiano/ordenes-compra/91534</t>
  </si>
  <si>
    <t>Link consulta SECOP II o TVEC</t>
  </si>
  <si>
    <t>Contrato 006 de 2022</t>
  </si>
  <si>
    <t>PRESTACIÓN DEL SERVICIO DE LAVADO Y DESPINCHE DE RUEDAS PARA LOS VEHÍCULOS QUE CONFORMAN EL PARQUE AUTOMOTOR DE LA UNIDAD ADMINISTRATIVA ESPECIAL, UNIDAD DE PROYECCIÓN NORMATIVA Y ESTUDIOS DE REGULACIÓN FINANCIERA (URF).</t>
  </si>
  <si>
    <t>CENTRO CAR 19 LTDA</t>
  </si>
  <si>
    <t>https://community.secop.gov.co/Public/Tendering/OpportunityDetail/Index?noticeUID=CO1.NTC.3058775&amp;isFromPublicArea=True&amp;isModal=False</t>
  </si>
  <si>
    <t>Prórroga y adición</t>
  </si>
  <si>
    <t>Orden de Compra 95457</t>
  </si>
  <si>
    <t>Contrato 007 de 2022</t>
  </si>
  <si>
    <t>ADQUIRIR CUATRO (4) PARASOLES PARA LOS COMEDORES QUE UTILIZAN LOS SERVIDORES DE LA UNIDAD ADMINISTRATIVA ESPECIAL, UNIDAD DE PROYECCIÓN NORMATIVA Y ESTUDIOS DE REGULACIÓN FINANCIERA – URF.</t>
  </si>
  <si>
    <t>PRESTACIÓN DE SERVICIOS PARA EL DESARROLLO DE ACTIVIDADES DE CAPACITACIÓN EN LIDERAZGO ORGANIZACIONAL PARA LOS SERVIDORES DE LA UNIDAD ADMINISTRATIVA ESPECIAL, UNIDAD DE PROYECCIÓN NORMATIVA Y ESTUDIOS DE REGULACIÓN FINANCIERA – URF.</t>
  </si>
  <si>
    <t>CENCOSUD COLOMBIA S.A.</t>
  </si>
  <si>
    <t>PONTIFICIA UNIVERSIDAD JAVERIANA</t>
  </si>
  <si>
    <t>https://www.colombiacompra.gov.co/tienda-virtual-del-estado-colombiano/ordenes-compra/95457</t>
  </si>
  <si>
    <t>https://community.secop.gov.co/Public/Tendering/ContractNoticePhases/View?PPI=CO1.PPI.20679502&amp;isFromPublicArea=True&amp;isModal=False</t>
  </si>
  <si>
    <t>Contrato 008 de 2022</t>
  </si>
  <si>
    <t>Contrato 009 de 2022</t>
  </si>
  <si>
    <t>Contrato 010 de 2022</t>
  </si>
  <si>
    <t>RENOVACIÓN DE LA SUSCRIPCIÓN AL PORTAFOLIO MULTILEGIS PARA TRES SERVIDORES DE LA UNIDAD ADMINISTRATIVA ESPECIAL, UNIDAD DE PROYECCIÓN NORMATIVA Y ESTUDIOS DE REGULACIÓN FINANCIERA - URF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</si>
  <si>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2022.</t>
  </si>
  <si>
    <t>ADQUIRIR EL SERVICIO DE CORREO ELECTRÓNICO CERTIFICADO PARA EL ENVÍO DE LAS COMUNICACIONES QUE ASÍ LO REQUIERAN EN LA UNIDAD ADMINISTRATIVA ESPECIAL, UNIDAD DE PROYECCIÓN NORMATIVA Y ESTUDIOS DE REGULACIÓN FINANCIERA (URF).</t>
  </si>
  <si>
    <t>LEGIS EDITORES S.A.</t>
  </si>
  <si>
    <t>F&amp;C CONSULTORES S.A.S.</t>
  </si>
  <si>
    <t>CAMERFIRMA COLOMBIA S.A.S</t>
  </si>
  <si>
    <t>https://community.secop.gov.co/Public/Tendering/ContractNoticePhases/View?PPI=CO1.PPI.20930311&amp;isFromPublicArea=True&amp;isModal=False</t>
  </si>
  <si>
    <t>https://community.secop.gov.co/Public/Tendering/ContractNoticePhases/View?PPI=CO1.PPI.21060666&amp;isFromPublicArea=True&amp;isModal=False</t>
  </si>
  <si>
    <t>https://community.secop.gov.co/Public/Tendering/ContractNoticePhases/View?PPI=CO1.PPI.20901613&amp;isFromPublicArea=True&amp;isModal=False</t>
  </si>
  <si>
    <t>Reducción</t>
  </si>
  <si>
    <t>Modificación 1: Fecha de terminación
Terminación anticipada suscrita el 23 de noviembre de 2022</t>
  </si>
  <si>
    <t>Contrato 011 de 2022</t>
  </si>
  <si>
    <t>Orden de Compra 99572</t>
  </si>
  <si>
    <t>Orden de Compra 100743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</si>
  <si>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</si>
  <si>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 ADQUIRIR LA RENOVACIÓN DE LICENCIAS ADOBE Y ALGUNOS BIENES CON EL FIN DE FORTALECER LA GESTIÓN DEL PROCESO DE COMUNICACIONES DE LA UNIDAD ADMINISTRATIVA ESPECIAL, UNIDAD DE PROYECCIÓN NORMATIVA Y ESTUDIOS DE REGULACIÓN FINANCIERA – URF.</t>
  </si>
  <si>
    <r>
      <rPr>
        <sz val="10"/>
        <color indexed="8"/>
        <rFont val="Calibri"/>
        <family val="2"/>
      </rPr>
      <t>ADQUIRIR COMPUTADOR DE ESCRITORIO PARA LA GESTIÓN DEL PROCESO DE COMUNICACIONES DE LA UNIDAD ADMINISTRATIVA ESPECIAL, UNIDAD DE PROYECCIÓN NORMATIVA Y ESTUDIOS DE REGULACIÓN FINANCIERA – URF.</t>
    </r>
    <r>
      <rPr>
        <sz val="11"/>
        <color theme="1"/>
        <rFont val="Calibri"/>
        <family val="2"/>
        <scheme val="minor"/>
      </rPr>
      <t xml:space="preserve"> </t>
    </r>
  </si>
  <si>
    <t>PENSEMOS S.A.</t>
  </si>
  <si>
    <t>PANAMERICANA LIBRERÍA Y PAPELERIA S.A.</t>
  </si>
  <si>
    <t>ALMACENES ÉXITO S.A.</t>
  </si>
  <si>
    <t>https://community.secop.gov.co/Public/Tendering/ContractNoticePhases/View?PPI=CO1.PPI.21346025&amp;isFromPublicArea=True&amp;isModal=False</t>
  </si>
  <si>
    <t>https://www.colombiacompra.gov.co/tienda-virtual-del-estado-colombiano/ordenes-compra/99572</t>
  </si>
  <si>
    <t>https://www.colombiacompra.gov.co/tienda-virtual-del-estado-colombiano/ordenes-compra/100743</t>
  </si>
  <si>
    <t>Adición</t>
  </si>
  <si>
    <t>Prórroga</t>
  </si>
  <si>
    <t>Adición: Inclusión 1
Adición: Inclusión 2
Adición: Inclusión 3</t>
  </si>
  <si>
    <t>Estado</t>
  </si>
  <si>
    <t>Liquidado</t>
  </si>
  <si>
    <t>En trámite de liquidación</t>
  </si>
  <si>
    <t>En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</si>
</sst>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90434" TargetMode="External"/><Relationship Id="rId13" Type="http://schemas.openxmlformats.org/officeDocument/2006/relationships/hyperlink" Target="https://community.secop.gov.co/Public/Tendering/ContractNoticePhases/View?PPI=CO1.PPI.21346025&amp;isFromPublicArea=True&amp;isModal=False" TargetMode="External"/><Relationship Id="rId3" Type="http://schemas.openxmlformats.org/officeDocument/2006/relationships/hyperlink" Target="https://www.colombiacompra.gov.co/tienda-virtual-del-estado-colombiano/ordenes-compra/89730" TargetMode="External"/><Relationship Id="rId7" Type="http://schemas.openxmlformats.org/officeDocument/2006/relationships/hyperlink" Target="https://www.colombiacompra.gov.co/tienda-virtual-del-estado-colombiano/ordenes-compra/90327" TargetMode="External"/><Relationship Id="rId12" Type="http://schemas.openxmlformats.org/officeDocument/2006/relationships/hyperlink" Target="https://community.secop.gov.co/Public/Tendering/ContractNoticePhases/View?PPI=CO1.PPI.20679502&amp;isFromPublicArea=True&amp;isModal=False" TargetMode="External"/><Relationship Id="rId2" Type="http://schemas.openxmlformats.org/officeDocument/2006/relationships/hyperlink" Target="https://community.secop.gov.co/Public/Tendering/OpportunityDetail/Index?noticeUID=CO1.NTC.2578043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2617024&amp;isFromPublicArea=True&amp;isModal=true&amp;asPopupView=true" TargetMode="External"/><Relationship Id="rId6" Type="http://schemas.openxmlformats.org/officeDocument/2006/relationships/hyperlink" Target="https://community.secop.gov.co/Public/Tendering/ContractNoticePhases/View?PPI=CO1.PPI.18584302&amp;isFromPublicArea=True&amp;isModal=False" TargetMode="External"/><Relationship Id="rId11" Type="http://schemas.openxmlformats.org/officeDocument/2006/relationships/hyperlink" Target="https://www.colombiacompra.gov.co/tienda-virtual-del-estado-colombiano/ordenes-compra/95457" TargetMode="External"/><Relationship Id="rId5" Type="http://schemas.openxmlformats.org/officeDocument/2006/relationships/hyperlink" Target="https://www.colombiacompra.gov.co/tienda-virtual-del-estado-colombiano/ordenes-compra/90001" TargetMode="External"/><Relationship Id="rId10" Type="http://schemas.openxmlformats.org/officeDocument/2006/relationships/hyperlink" Target="https://www.colombiacompra.gov.co/tienda-virtual-del-estado-colombiano/ordenes-compra/91534" TargetMode="External"/><Relationship Id="rId4" Type="http://schemas.openxmlformats.org/officeDocument/2006/relationships/hyperlink" Target="https://www.colombiacompra.gov.co/tienda-virtual-del-estado-colombiano/ordenes-compra/89793" TargetMode="External"/><Relationship Id="rId9" Type="http://schemas.openxmlformats.org/officeDocument/2006/relationships/hyperlink" Target="https://www.colombiacompra.gov.co/tienda-virtual-del-estado-colombiano/ordenes-compra/91154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pane ySplit="1" topLeftCell="A2" activePane="bottomLeft" state="frozen"/>
      <selection pane="bottomLeft" activeCell="B1" sqref="B1:L1048576"/>
    </sheetView>
  </sheetViews>
  <sheetFormatPr baseColWidth="10" defaultRowHeight="12.75" x14ac:dyDescent="0.2"/>
  <cols>
    <col min="1" max="1" width="42.28515625" style="13" customWidth="1"/>
    <col min="2" max="2" width="52.28515625" style="13" customWidth="1"/>
    <col min="3" max="3" width="30.7109375" style="13" customWidth="1"/>
    <col min="4" max="4" width="20.85546875" style="13" customWidth="1"/>
    <col min="5" max="5" width="23.5703125" style="13" customWidth="1"/>
    <col min="6" max="6" width="22.140625" style="20" customWidth="1"/>
    <col min="7" max="7" width="16.5703125" style="15" customWidth="1"/>
    <col min="8" max="8" width="20.140625" style="22" customWidth="1"/>
    <col min="9" max="9" width="22.5703125" style="13" customWidth="1"/>
    <col min="10" max="10" width="20.28515625" style="13" customWidth="1"/>
    <col min="11" max="11" width="76.28515625" style="13" customWidth="1"/>
    <col min="12" max="16384" width="11.42578125" style="13"/>
  </cols>
  <sheetData>
    <row r="1" spans="1:12" s="19" customFormat="1" ht="38.25" x14ac:dyDescent="0.25">
      <c r="A1" s="16" t="s">
        <v>0</v>
      </c>
      <c r="B1" s="16" t="s">
        <v>13</v>
      </c>
      <c r="C1" s="16" t="s">
        <v>1</v>
      </c>
      <c r="D1" s="16" t="s">
        <v>14</v>
      </c>
      <c r="E1" s="16" t="s">
        <v>15</v>
      </c>
      <c r="F1" s="17" t="s">
        <v>16</v>
      </c>
      <c r="G1" s="12" t="s">
        <v>23</v>
      </c>
      <c r="H1" s="18" t="s">
        <v>17</v>
      </c>
      <c r="I1" s="16" t="s">
        <v>18</v>
      </c>
      <c r="J1" s="16" t="s">
        <v>10</v>
      </c>
      <c r="K1" s="16" t="s">
        <v>66</v>
      </c>
      <c r="L1" s="16" t="s">
        <v>109</v>
      </c>
    </row>
    <row r="2" spans="1:12" ht="83.25" customHeight="1" x14ac:dyDescent="0.2">
      <c r="A2" s="2" t="s">
        <v>24</v>
      </c>
      <c r="B2" s="2" t="s">
        <v>30</v>
      </c>
      <c r="C2" s="2" t="s">
        <v>40</v>
      </c>
      <c r="D2" s="3">
        <v>44581</v>
      </c>
      <c r="E2" s="6">
        <v>44926</v>
      </c>
      <c r="F2" s="4">
        <v>26407290</v>
      </c>
      <c r="G2" s="21">
        <f>(H2*100%)/F2</f>
        <v>0.99999998295925108</v>
      </c>
      <c r="H2" s="10">
        <f>26407289.55</f>
        <v>26407289.550000001</v>
      </c>
      <c r="I2" s="14" t="s">
        <v>20</v>
      </c>
      <c r="J2" s="14" t="s">
        <v>11</v>
      </c>
      <c r="K2" s="1" t="s">
        <v>7</v>
      </c>
      <c r="L2" s="14" t="s">
        <v>110</v>
      </c>
    </row>
    <row r="3" spans="1:12" ht="136.5" customHeight="1" x14ac:dyDescent="0.2">
      <c r="A3" s="3" t="s">
        <v>25</v>
      </c>
      <c r="B3" s="2" t="s">
        <v>31</v>
      </c>
      <c r="C3" s="2" t="s">
        <v>2</v>
      </c>
      <c r="D3" s="3">
        <v>44582</v>
      </c>
      <c r="E3" s="6">
        <v>44888</v>
      </c>
      <c r="F3" s="4">
        <v>25000000</v>
      </c>
      <c r="G3" s="21">
        <f>(H3*100%)/F3</f>
        <v>0.77125111999999996</v>
      </c>
      <c r="H3" s="10">
        <f>2551277+2594726+1680315+1221390+724725+2064890+1592980+4495230+2355745</f>
        <v>19281278</v>
      </c>
      <c r="I3" s="2" t="s">
        <v>93</v>
      </c>
      <c r="J3" s="2" t="s">
        <v>50</v>
      </c>
      <c r="K3" s="1" t="s">
        <v>6</v>
      </c>
      <c r="L3" s="14" t="s">
        <v>110</v>
      </c>
    </row>
    <row r="4" spans="1:12" ht="63.75" x14ac:dyDescent="0.2">
      <c r="A4" s="3" t="s">
        <v>3</v>
      </c>
      <c r="B4" s="2" t="s">
        <v>32</v>
      </c>
      <c r="C4" s="3" t="s">
        <v>41</v>
      </c>
      <c r="D4" s="3">
        <v>44592</v>
      </c>
      <c r="E4" s="3" t="s">
        <v>49</v>
      </c>
      <c r="F4" s="4">
        <v>1089743</v>
      </c>
      <c r="G4" s="21">
        <f>(H4*100%)/F4</f>
        <v>1</v>
      </c>
      <c r="H4" s="10">
        <f>509320+580423</f>
        <v>1089743</v>
      </c>
      <c r="I4" s="14" t="s">
        <v>20</v>
      </c>
      <c r="J4" s="2" t="s">
        <v>21</v>
      </c>
      <c r="K4" s="1" t="s">
        <v>5</v>
      </c>
      <c r="L4" s="14" t="s">
        <v>110</v>
      </c>
    </row>
    <row r="5" spans="1:12" ht="76.5" x14ac:dyDescent="0.2">
      <c r="A5" s="3" t="s">
        <v>19</v>
      </c>
      <c r="B5" s="2" t="s">
        <v>33</v>
      </c>
      <c r="C5" s="2" t="s">
        <v>22</v>
      </c>
      <c r="D5" s="3">
        <v>44602</v>
      </c>
      <c r="E5" s="6">
        <v>44926</v>
      </c>
      <c r="F5" s="4">
        <v>56913702</v>
      </c>
      <c r="G5" s="21">
        <f t="shared" ref="G5:G24" si="0">(H5*100%)/F5</f>
        <v>0.99980191061899293</v>
      </c>
      <c r="H5" s="25">
        <f>56902428</f>
        <v>56902428</v>
      </c>
      <c r="I5" s="14" t="s">
        <v>20</v>
      </c>
      <c r="J5" s="2" t="s">
        <v>11</v>
      </c>
      <c r="K5" s="1" t="s">
        <v>4</v>
      </c>
      <c r="L5" s="14" t="s">
        <v>110</v>
      </c>
    </row>
    <row r="6" spans="1:12" ht="53.25" customHeight="1" x14ac:dyDescent="0.2">
      <c r="A6" s="3" t="s">
        <v>26</v>
      </c>
      <c r="B6" s="4" t="s">
        <v>34</v>
      </c>
      <c r="C6" s="4" t="s">
        <v>9</v>
      </c>
      <c r="D6" s="3">
        <v>44585</v>
      </c>
      <c r="E6" s="6">
        <v>44926</v>
      </c>
      <c r="F6" s="4">
        <f>5000000+2500000</f>
        <v>7500000</v>
      </c>
      <c r="G6" s="21">
        <f t="shared" si="0"/>
        <v>0.99865307066666642</v>
      </c>
      <c r="H6" s="10">
        <f>275023.07+414057.44+402240.64+425192.16+653582.36+277535.32+537903.52+268907.47+408875.41+422539.75+283458.88+271741.18+413499.22+144145.44+267434.84+284434.99+292591.21+295285.47+428010.1+298573.64+424865.92</f>
        <v>7489898.0299999984</v>
      </c>
      <c r="I6" s="14" t="s">
        <v>71</v>
      </c>
      <c r="J6" s="14" t="s">
        <v>12</v>
      </c>
      <c r="K6" s="1" t="s">
        <v>8</v>
      </c>
      <c r="L6" s="14" t="s">
        <v>110</v>
      </c>
    </row>
    <row r="7" spans="1:12" ht="76.5" x14ac:dyDescent="0.2">
      <c r="A7" s="4" t="s">
        <v>51</v>
      </c>
      <c r="B7" s="5" t="s">
        <v>35</v>
      </c>
      <c r="C7" s="4" t="s">
        <v>42</v>
      </c>
      <c r="D7" s="6">
        <v>44698</v>
      </c>
      <c r="E7" s="6">
        <v>44926</v>
      </c>
      <c r="F7" s="4">
        <v>5000000</v>
      </c>
      <c r="G7" s="21">
        <f t="shared" si="0"/>
        <v>0.55954500399999996</v>
      </c>
      <c r="H7" s="10">
        <f>924460.99+113645+1759619.03</f>
        <v>2797725.02</v>
      </c>
      <c r="I7" s="14" t="s">
        <v>92</v>
      </c>
      <c r="J7" s="14" t="s">
        <v>12</v>
      </c>
      <c r="K7" s="1" t="s">
        <v>56</v>
      </c>
      <c r="L7" s="14" t="s">
        <v>110</v>
      </c>
    </row>
    <row r="8" spans="1:12" ht="76.5" x14ac:dyDescent="0.2">
      <c r="A8" s="4" t="s">
        <v>52</v>
      </c>
      <c r="B8" s="5" t="s">
        <v>35</v>
      </c>
      <c r="C8" s="4" t="s">
        <v>42</v>
      </c>
      <c r="D8" s="6">
        <v>44698</v>
      </c>
      <c r="E8" s="6">
        <v>44926</v>
      </c>
      <c r="F8" s="4">
        <v>5000000</v>
      </c>
      <c r="G8" s="21">
        <f t="shared" si="0"/>
        <v>0.48432059999999999</v>
      </c>
      <c r="H8" s="10">
        <f>653596+744703+1023304</f>
        <v>2421603</v>
      </c>
      <c r="I8" s="14" t="s">
        <v>92</v>
      </c>
      <c r="J8" s="14" t="s">
        <v>12</v>
      </c>
      <c r="K8" s="1" t="s">
        <v>57</v>
      </c>
      <c r="L8" s="14" t="s">
        <v>110</v>
      </c>
    </row>
    <row r="9" spans="1:12" ht="51" x14ac:dyDescent="0.2">
      <c r="A9" s="3" t="s">
        <v>53</v>
      </c>
      <c r="B9" s="7" t="s">
        <v>36</v>
      </c>
      <c r="C9" s="4" t="s">
        <v>43</v>
      </c>
      <c r="D9" s="8">
        <v>44704</v>
      </c>
      <c r="E9" s="6">
        <v>44915</v>
      </c>
      <c r="F9" s="10">
        <v>1691579.35</v>
      </c>
      <c r="G9" s="21">
        <f t="shared" si="0"/>
        <v>0.99999999408836482</v>
      </c>
      <c r="H9" s="10">
        <f>1127719.57+563859.77</f>
        <v>1691579.34</v>
      </c>
      <c r="I9" s="14" t="s">
        <v>20</v>
      </c>
      <c r="J9" s="14" t="s">
        <v>12</v>
      </c>
      <c r="K9" s="1" t="s">
        <v>58</v>
      </c>
      <c r="L9" s="14" t="s">
        <v>110</v>
      </c>
    </row>
    <row r="10" spans="1:12" ht="51" x14ac:dyDescent="0.2">
      <c r="A10" s="3" t="s">
        <v>54</v>
      </c>
      <c r="B10" s="9" t="s">
        <v>36</v>
      </c>
      <c r="C10" s="2" t="s">
        <v>44</v>
      </c>
      <c r="D10" s="6">
        <v>44706</v>
      </c>
      <c r="E10" s="6">
        <v>44915</v>
      </c>
      <c r="F10" s="10">
        <v>1187164.48</v>
      </c>
      <c r="G10" s="21">
        <f t="shared" si="0"/>
        <v>0.99999998315313476</v>
      </c>
      <c r="H10" s="10">
        <v>1187164.46</v>
      </c>
      <c r="I10" s="14" t="s">
        <v>20</v>
      </c>
      <c r="J10" s="14" t="s">
        <v>12</v>
      </c>
      <c r="K10" s="1" t="s">
        <v>59</v>
      </c>
      <c r="L10" s="14" t="s">
        <v>110</v>
      </c>
    </row>
    <row r="11" spans="1:12" ht="89.25" x14ac:dyDescent="0.2">
      <c r="A11" s="3" t="s">
        <v>27</v>
      </c>
      <c r="B11" s="9" t="s">
        <v>37</v>
      </c>
      <c r="C11" s="2" t="s">
        <v>45</v>
      </c>
      <c r="D11" s="6">
        <v>44699</v>
      </c>
      <c r="E11" s="6">
        <v>45064</v>
      </c>
      <c r="F11" s="11">
        <f>12099999+47306+6416+48740</f>
        <v>12202461</v>
      </c>
      <c r="G11" s="21">
        <f t="shared" si="0"/>
        <v>1</v>
      </c>
      <c r="H11" s="10">
        <f>12099999+47306+6416+48740</f>
        <v>12202461</v>
      </c>
      <c r="I11" s="2" t="s">
        <v>108</v>
      </c>
      <c r="J11" s="2" t="s">
        <v>21</v>
      </c>
      <c r="K11" s="1" t="s">
        <v>60</v>
      </c>
      <c r="L11" s="2" t="s">
        <v>111</v>
      </c>
    </row>
    <row r="12" spans="1:12" ht="51" x14ac:dyDescent="0.2">
      <c r="A12" s="3" t="s">
        <v>55</v>
      </c>
      <c r="B12" s="9" t="s">
        <v>36</v>
      </c>
      <c r="C12" s="2" t="s">
        <v>46</v>
      </c>
      <c r="D12" s="6">
        <v>44712</v>
      </c>
      <c r="E12" s="6">
        <v>44915</v>
      </c>
      <c r="F12" s="10">
        <v>318585.48</v>
      </c>
      <c r="G12" s="21">
        <f t="shared" si="0"/>
        <v>1</v>
      </c>
      <c r="H12" s="10">
        <f>212390.32+106195.16</f>
        <v>318585.48</v>
      </c>
      <c r="I12" s="14" t="s">
        <v>20</v>
      </c>
      <c r="J12" s="14" t="s">
        <v>12</v>
      </c>
      <c r="K12" s="1" t="s">
        <v>61</v>
      </c>
      <c r="L12" s="14" t="s">
        <v>110</v>
      </c>
    </row>
    <row r="13" spans="1:12" ht="51" x14ac:dyDescent="0.2">
      <c r="A13" s="3" t="s">
        <v>62</v>
      </c>
      <c r="B13" s="9" t="s">
        <v>36</v>
      </c>
      <c r="C13" s="2" t="s">
        <v>47</v>
      </c>
      <c r="D13" s="6">
        <v>44706</v>
      </c>
      <c r="E13" s="6">
        <v>44915</v>
      </c>
      <c r="F13" s="10">
        <v>350057.53</v>
      </c>
      <c r="G13" s="21">
        <f t="shared" si="0"/>
        <v>0.99999997143326691</v>
      </c>
      <c r="H13" s="10">
        <f>116685.84*3</f>
        <v>350057.52</v>
      </c>
      <c r="I13" s="14" t="s">
        <v>20</v>
      </c>
      <c r="J13" s="14" t="s">
        <v>12</v>
      </c>
      <c r="K13" s="1" t="s">
        <v>63</v>
      </c>
      <c r="L13" s="14" t="s">
        <v>110</v>
      </c>
    </row>
    <row r="14" spans="1:12" ht="89.25" x14ac:dyDescent="0.2">
      <c r="A14" s="3" t="s">
        <v>28</v>
      </c>
      <c r="B14" s="9" t="s">
        <v>38</v>
      </c>
      <c r="C14" s="2" t="s">
        <v>45</v>
      </c>
      <c r="D14" s="6">
        <v>44715</v>
      </c>
      <c r="E14" s="6">
        <v>45080</v>
      </c>
      <c r="F14" s="10">
        <v>13489218</v>
      </c>
      <c r="G14" s="21">
        <f t="shared" si="0"/>
        <v>1</v>
      </c>
      <c r="H14" s="10">
        <v>13489218</v>
      </c>
      <c r="I14" s="14" t="s">
        <v>20</v>
      </c>
      <c r="J14" s="14" t="s">
        <v>12</v>
      </c>
      <c r="K14" s="1" t="s">
        <v>64</v>
      </c>
      <c r="L14" s="2" t="s">
        <v>111</v>
      </c>
    </row>
    <row r="15" spans="1:12" ht="76.5" x14ac:dyDescent="0.2">
      <c r="A15" s="3" t="s">
        <v>29</v>
      </c>
      <c r="B15" s="9" t="s">
        <v>39</v>
      </c>
      <c r="C15" s="2" t="s">
        <v>48</v>
      </c>
      <c r="D15" s="6">
        <v>44721</v>
      </c>
      <c r="E15" s="6">
        <v>44772</v>
      </c>
      <c r="F15" s="10">
        <v>1652860</v>
      </c>
      <c r="G15" s="21">
        <f t="shared" si="0"/>
        <v>1</v>
      </c>
      <c r="H15" s="10">
        <v>1652860</v>
      </c>
      <c r="I15" s="14" t="s">
        <v>20</v>
      </c>
      <c r="J15" s="14" t="s">
        <v>12</v>
      </c>
      <c r="K15" s="1" t="s">
        <v>65</v>
      </c>
      <c r="L15" s="14" t="s">
        <v>110</v>
      </c>
    </row>
    <row r="16" spans="1:12" ht="63.75" x14ac:dyDescent="0.2">
      <c r="A16" s="3" t="s">
        <v>67</v>
      </c>
      <c r="B16" s="23" t="s">
        <v>68</v>
      </c>
      <c r="C16" s="24" t="s">
        <v>69</v>
      </c>
      <c r="D16" s="6">
        <v>44782</v>
      </c>
      <c r="E16" s="6">
        <v>44926</v>
      </c>
      <c r="F16" s="10">
        <v>2600000</v>
      </c>
      <c r="G16" s="21">
        <f t="shared" si="0"/>
        <v>0.57715000000000005</v>
      </c>
      <c r="H16" s="10">
        <f>245140+49980+293930+387940+523600</f>
        <v>1500590</v>
      </c>
      <c r="I16" s="14" t="s">
        <v>20</v>
      </c>
      <c r="J16" s="2" t="s">
        <v>21</v>
      </c>
      <c r="K16" s="1" t="s">
        <v>70</v>
      </c>
      <c r="L16" s="14" t="s">
        <v>110</v>
      </c>
    </row>
    <row r="17" spans="1:12" ht="51" x14ac:dyDescent="0.2">
      <c r="A17" s="26" t="s">
        <v>72</v>
      </c>
      <c r="B17" s="23" t="s">
        <v>74</v>
      </c>
      <c r="C17" s="24" t="s">
        <v>76</v>
      </c>
      <c r="D17" s="27">
        <v>44819</v>
      </c>
      <c r="E17" s="27">
        <v>44834</v>
      </c>
      <c r="F17" s="10">
        <v>1732268</v>
      </c>
      <c r="G17" s="21">
        <f t="shared" si="0"/>
        <v>1</v>
      </c>
      <c r="H17" s="10">
        <v>1732268</v>
      </c>
      <c r="I17" s="14" t="s">
        <v>20</v>
      </c>
      <c r="J17" s="14" t="s">
        <v>12</v>
      </c>
      <c r="K17" s="1" t="s">
        <v>78</v>
      </c>
      <c r="L17" s="14" t="s">
        <v>110</v>
      </c>
    </row>
    <row r="18" spans="1:12" ht="63.75" x14ac:dyDescent="0.2">
      <c r="A18" s="26" t="s">
        <v>73</v>
      </c>
      <c r="B18" s="23" t="s">
        <v>75</v>
      </c>
      <c r="C18" s="24" t="s">
        <v>77</v>
      </c>
      <c r="D18" s="27">
        <v>44844</v>
      </c>
      <c r="E18" s="27">
        <v>44915</v>
      </c>
      <c r="F18" s="10">
        <v>19200000</v>
      </c>
      <c r="G18" s="21">
        <f t="shared" si="0"/>
        <v>1</v>
      </c>
      <c r="H18" s="10">
        <v>19200000</v>
      </c>
      <c r="I18" s="14" t="s">
        <v>20</v>
      </c>
      <c r="J18" s="2" t="s">
        <v>11</v>
      </c>
      <c r="K18" s="1" t="s">
        <v>79</v>
      </c>
      <c r="L18" s="14" t="s">
        <v>110</v>
      </c>
    </row>
    <row r="19" spans="1:12" ht="51" x14ac:dyDescent="0.2">
      <c r="A19" s="26" t="s">
        <v>80</v>
      </c>
      <c r="B19" s="23" t="s">
        <v>83</v>
      </c>
      <c r="C19" s="24" t="s">
        <v>86</v>
      </c>
      <c r="D19" s="27">
        <v>44852</v>
      </c>
      <c r="E19" s="27">
        <v>45216</v>
      </c>
      <c r="F19" s="10">
        <v>2100000</v>
      </c>
      <c r="G19" s="21">
        <f t="shared" si="0"/>
        <v>1</v>
      </c>
      <c r="H19" s="10">
        <v>2100000</v>
      </c>
      <c r="I19" s="14" t="s">
        <v>20</v>
      </c>
      <c r="J19" s="2" t="s">
        <v>11</v>
      </c>
      <c r="K19" s="1" t="s">
        <v>89</v>
      </c>
      <c r="L19" s="14" t="s">
        <v>112</v>
      </c>
    </row>
    <row r="20" spans="1:12" ht="63.75" x14ac:dyDescent="0.2">
      <c r="A20" s="26" t="s">
        <v>81</v>
      </c>
      <c r="B20" s="23" t="s">
        <v>84</v>
      </c>
      <c r="C20" s="24" t="s">
        <v>87</v>
      </c>
      <c r="D20" s="27">
        <v>44848</v>
      </c>
      <c r="E20" s="27">
        <v>44915</v>
      </c>
      <c r="F20" s="10">
        <f>10800000+460000</f>
        <v>11260000</v>
      </c>
      <c r="G20" s="21">
        <f t="shared" si="0"/>
        <v>1</v>
      </c>
      <c r="H20" s="10">
        <f>2070000+5790000+3400000</f>
        <v>11260000</v>
      </c>
      <c r="I20" s="14" t="s">
        <v>106</v>
      </c>
      <c r="J20" s="2" t="s">
        <v>11</v>
      </c>
      <c r="K20" s="1" t="s">
        <v>90</v>
      </c>
      <c r="L20" s="14" t="s">
        <v>110</v>
      </c>
    </row>
    <row r="21" spans="1:12" ht="63.75" x14ac:dyDescent="0.2">
      <c r="A21" s="26" t="s">
        <v>82</v>
      </c>
      <c r="B21" s="23" t="s">
        <v>85</v>
      </c>
      <c r="C21" s="24" t="s">
        <v>88</v>
      </c>
      <c r="D21" s="27">
        <v>44858</v>
      </c>
      <c r="E21" s="27">
        <v>45212</v>
      </c>
      <c r="F21" s="10">
        <v>1199520</v>
      </c>
      <c r="G21" s="21">
        <f t="shared" si="0"/>
        <v>1</v>
      </c>
      <c r="H21" s="10">
        <f>1199520</f>
        <v>1199520</v>
      </c>
      <c r="I21" s="14" t="s">
        <v>20</v>
      </c>
      <c r="J21" s="2" t="s">
        <v>21</v>
      </c>
      <c r="K21" s="1" t="s">
        <v>91</v>
      </c>
      <c r="L21" s="14" t="s">
        <v>112</v>
      </c>
    </row>
    <row r="22" spans="1:12" ht="89.25" x14ac:dyDescent="0.2">
      <c r="A22" s="26" t="s">
        <v>94</v>
      </c>
      <c r="B22" s="23" t="s">
        <v>97</v>
      </c>
      <c r="C22" s="24" t="s">
        <v>100</v>
      </c>
      <c r="D22" s="27">
        <v>44876</v>
      </c>
      <c r="E22" s="27">
        <v>45240</v>
      </c>
      <c r="F22" s="10">
        <v>20736000</v>
      </c>
      <c r="G22" s="21">
        <f t="shared" si="0"/>
        <v>1</v>
      </c>
      <c r="H22" s="10">
        <f>20736000</f>
        <v>20736000</v>
      </c>
      <c r="I22" s="14" t="s">
        <v>20</v>
      </c>
      <c r="J22" s="2" t="s">
        <v>21</v>
      </c>
      <c r="K22" s="1" t="s">
        <v>103</v>
      </c>
      <c r="L22" s="14" t="s">
        <v>112</v>
      </c>
    </row>
    <row r="23" spans="1:12" ht="63.75" x14ac:dyDescent="0.2">
      <c r="A23" s="26" t="s">
        <v>95</v>
      </c>
      <c r="B23" s="23" t="s">
        <v>98</v>
      </c>
      <c r="C23" s="24" t="s">
        <v>101</v>
      </c>
      <c r="D23" s="27">
        <v>44889</v>
      </c>
      <c r="E23" s="27">
        <v>44911</v>
      </c>
      <c r="F23" s="10">
        <v>6420220</v>
      </c>
      <c r="G23" s="21">
        <f t="shared" si="0"/>
        <v>1</v>
      </c>
      <c r="H23" s="10">
        <v>6420220</v>
      </c>
      <c r="I23" s="14" t="s">
        <v>20</v>
      </c>
      <c r="J23" s="14" t="s">
        <v>12</v>
      </c>
      <c r="K23" s="1" t="s">
        <v>104</v>
      </c>
      <c r="L23" s="14" t="s">
        <v>110</v>
      </c>
    </row>
    <row r="24" spans="1:12" ht="51" x14ac:dyDescent="0.2">
      <c r="A24" s="26" t="s">
        <v>96</v>
      </c>
      <c r="B24" s="23" t="s">
        <v>99</v>
      </c>
      <c r="C24" s="24" t="s">
        <v>102</v>
      </c>
      <c r="D24" s="27">
        <v>44902</v>
      </c>
      <c r="E24" s="27">
        <v>44915</v>
      </c>
      <c r="F24" s="10">
        <v>7419000</v>
      </c>
      <c r="G24" s="21">
        <f t="shared" si="0"/>
        <v>1</v>
      </c>
      <c r="H24" s="10">
        <v>7419000</v>
      </c>
      <c r="I24" s="14" t="s">
        <v>107</v>
      </c>
      <c r="J24" s="14" t="s">
        <v>12</v>
      </c>
      <c r="K24" s="1" t="s">
        <v>105</v>
      </c>
      <c r="L24" s="14" t="s">
        <v>110</v>
      </c>
    </row>
  </sheetData>
  <sortState xmlns:xlrd2="http://schemas.microsoft.com/office/spreadsheetml/2017/richdata2" ref="A2:J5">
    <sortCondition ref="A1:A5"/>
  </sortState>
  <hyperlinks>
    <hyperlink ref="K3" r:id="rId1" xr:uid="{00000000-0004-0000-0000-000000000000}"/>
    <hyperlink ref="K2" r:id="rId2" xr:uid="{00000000-0004-0000-0000-000001000000}"/>
    <hyperlink ref="K7" r:id="rId3" xr:uid="{00000000-0004-0000-0000-000002000000}"/>
    <hyperlink ref="K8" r:id="rId4" xr:uid="{00000000-0004-0000-0000-000003000000}"/>
    <hyperlink ref="K9" r:id="rId5" xr:uid="{00000000-0004-0000-0000-000004000000}"/>
    <hyperlink ref="K11" r:id="rId6" xr:uid="{00000000-0004-0000-0000-000005000000}"/>
    <hyperlink ref="K12" r:id="rId7" xr:uid="{00000000-0004-0000-0000-000006000000}"/>
    <hyperlink ref="K13" r:id="rId8" xr:uid="{00000000-0004-0000-0000-000007000000}"/>
    <hyperlink ref="K14" r:id="rId9" xr:uid="{00000000-0004-0000-0000-000008000000}"/>
    <hyperlink ref="K15" r:id="rId10" xr:uid="{00000000-0004-0000-0000-000009000000}"/>
    <hyperlink ref="K17" r:id="rId11" xr:uid="{61D4666A-FB54-4407-B7A2-B801500536D8}"/>
    <hyperlink ref="K18" r:id="rId12" xr:uid="{86AD530D-0919-49A2-B87C-C72F2B22CDCF}"/>
    <hyperlink ref="K22" r:id="rId13" xr:uid="{B1DEAB94-6651-4E31-A8A9-93315FF33A06}"/>
  </hyperlinks>
  <pageMargins left="0.7" right="0.7" top="0.75" bottom="0.75" header="0.3" footer="0.3"/>
  <pageSetup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Catalina Torrado Ulloa</cp:lastModifiedBy>
  <dcterms:created xsi:type="dcterms:W3CDTF">2022-02-02T22:15:54Z</dcterms:created>
  <dcterms:modified xsi:type="dcterms:W3CDTF">2023-07-18T21:47:25Z</dcterms:modified>
</cp:coreProperties>
</file>