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xr:revisionPtr revIDLastSave="0" documentId="13_ncr:1_{82591CC8-454A-4ED8-AEC9-DD3C9A270D90}" xr6:coauthVersionLast="47" xr6:coauthVersionMax="47" xr10:uidLastSave="{00000000-0000-0000-0000-000000000000}"/>
  <bookViews>
    <workbookView xWindow="-120" yWindow="-120" windowWidth="20730" windowHeight="11160" xr2:uid="{226ECC6D-51FE-4D4C-9FC3-87A4FE1E89DA}"/>
  </bookViews>
  <sheets>
    <sheet name="AGREG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O6" i="1"/>
  <c r="O5" i="1"/>
  <c r="M17" i="1"/>
  <c r="M16" i="1"/>
  <c r="M15" i="1"/>
  <c r="M14" i="1"/>
  <c r="M13" i="1"/>
  <c r="M12" i="1"/>
  <c r="M10" i="1"/>
  <c r="M8" i="1"/>
  <c r="M7" i="1"/>
  <c r="M6" i="1"/>
  <c r="E5" i="1"/>
  <c r="E17" i="1" s="1"/>
  <c r="R17" i="1"/>
  <c r="Q17" i="1"/>
  <c r="P17" i="1"/>
  <c r="N17" i="1"/>
  <c r="L17" i="1"/>
  <c r="K17" i="1"/>
  <c r="J17" i="1"/>
  <c r="I17" i="1"/>
  <c r="H17" i="1"/>
  <c r="G17" i="1"/>
  <c r="F17" i="1"/>
  <c r="R13" i="1"/>
  <c r="Q13" i="1"/>
  <c r="P13" i="1"/>
  <c r="N13" i="1"/>
  <c r="L13" i="1"/>
  <c r="K13" i="1"/>
  <c r="J13" i="1"/>
  <c r="I13" i="1"/>
  <c r="H13" i="1"/>
  <c r="G13" i="1"/>
  <c r="F13" i="1"/>
  <c r="E13" i="1"/>
  <c r="R11" i="1"/>
  <c r="Q11" i="1"/>
  <c r="P11" i="1"/>
  <c r="N11" i="1"/>
  <c r="L11" i="1"/>
  <c r="M11" i="1" s="1"/>
  <c r="K11" i="1"/>
  <c r="J11" i="1"/>
  <c r="I11" i="1"/>
  <c r="H11" i="1"/>
  <c r="G11" i="1"/>
  <c r="F11" i="1"/>
  <c r="E11" i="1"/>
  <c r="R9" i="1"/>
  <c r="Q9" i="1"/>
  <c r="P9" i="1"/>
  <c r="N9" i="1"/>
  <c r="L9" i="1"/>
  <c r="K9" i="1"/>
  <c r="J9" i="1"/>
  <c r="H9" i="1"/>
  <c r="M9" i="1" s="1"/>
  <c r="G9" i="1"/>
  <c r="F9" i="1"/>
  <c r="E9" i="1"/>
  <c r="R5" i="1"/>
  <c r="Q5" i="1"/>
  <c r="P5" i="1"/>
  <c r="N5" i="1"/>
  <c r="M5" i="1"/>
  <c r="L5" i="1"/>
  <c r="K5" i="1"/>
  <c r="J5" i="1"/>
  <c r="I5" i="1"/>
  <c r="H5" i="1"/>
  <c r="G5" i="1"/>
  <c r="F5" i="1"/>
</calcChain>
</file>

<file path=xl/sharedStrings.xml><?xml version="1.0" encoding="utf-8"?>
<sst xmlns="http://schemas.openxmlformats.org/spreadsheetml/2006/main" count="143" uniqueCount="48">
  <si>
    <t>Año Fiscal:</t>
  </si>
  <si>
    <t/>
  </si>
  <si>
    <t>Vigencia:</t>
  </si>
  <si>
    <t>Actual</t>
  </si>
  <si>
    <t>Periodo:</t>
  </si>
  <si>
    <t>Enero-Junio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</si>
  <si>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</si>
  <si>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</si>
  <si>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</si>
  <si>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</si>
  <si>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</si>
  <si>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</si>
  <si>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</si>
  <si>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</si>
  <si>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</si>
  <si>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</si>
  <si>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</si>
  <si>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</si>
  <si>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</si>
  <si>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</si>
  <si>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</si>
  <si>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</si>
  <si>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</si>
  <si>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</si>
  <si>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</si>
  <si>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</si>
  <si>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</si>
  <si>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</si>
  <si>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</si>
  <si>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</si>
  <si>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</si>
  <si>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</si>
  <si>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</si>
  <si>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</si>
  <si>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</si>
  <si>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</si>
  <si>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</si>
  <si>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</si>
  <si>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</si>
  <si>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CUOTA DE FISCALIZACIÓN Y AUDITAJE</t>
  </si>
  <si>
    <t>UNIDAD ADMINISTRATIVA ESPECIAL UNIDAD DE PROYECCIÓN NORMATIVA Y ESTUDIOS DE REGULACIÓN FINANCIERA – URF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</si>
  <si>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</si>
  <si>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</si>
  <si>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</si>
  <si>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</si>
  <si>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</si>
  <si>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% EJECUCIÓN</t>
  </si>
  <si>
    <t xml:space="preserve">Al cierre del mes de junio de 2022, se presenta la siguiente ejecución presupuestal:
Gastos de Personal: Representa los gastos asociados con el personal vinculado a la planta de la URF. La apropiación asignada: $5.777.000.000, valor comprometido: $3.010.631.104,00 para una ejecución del 52,11%, valor obligaciones: $3.010.631.104,00 para una ejecución del 52,11%. 
Adquisición de Bienes y Servicios: Representa los gastos asociados a la compra de bienes y a la contratación de servicios necesarios para el cumplimiento de las funciones de la URF. La apropiación asignada: $276.000.000,  valor comprometido: $183.877.431,22 para una ejecución del 66,62%, valor obligaciones: $54.399.694,02 para una ejecución del 19.71%.
Transferencias Corrientes: Representa los gastos a las incapacidades y licencias presentadas por los funcionarios de la URF. La apropiación asignada: $10.000.000, valor comprometido: $559.563,00 para una ejecución del 5,60%, valor obligaciones: $559.563,00 para una ejecución del 5,60%. 
Gastos por tributos, multas, sanciones e intereses de mora: Representa los gastos que por mandato legal debe realizar la URF. La apropiación asignada: $25.000.000, valor comprometido: $6.203.950,00 para una ejecución del 24,82%, valor obligaciones: $6.203.950,00 para una ejecución del 24,82%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</si>
</sst>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5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2" applyNumberFormat="1" applyFont="1" applyFill="1" applyBorder="1" applyAlignment="1">
      <alignment horizontal="right" vertical="center" wrapText="1" readingOrder="1"/>
    </xf>
    <xf numFmtId="165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6" fontId="5" fillId="0" borderId="1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3" fillId="4" borderId="6" xfId="2" applyNumberFormat="1" applyFont="1" applyFill="1" applyBorder="1" applyAlignment="1">
      <alignment horizontal="right" vertical="center" wrapText="1" readingOrder="1"/>
    </xf>
    <xf numFmtId="165" fontId="4" fillId="0" borderId="0" xfId="0" applyNumberFormat="1" applyFont="1"/>
    <xf numFmtId="166" fontId="6" fillId="2" borderId="1" xfId="0" applyNumberFormat="1" applyFont="1" applyFill="1" applyBorder="1" applyAlignment="1">
      <alignment horizontal="right" vertical="center" wrapText="1" readingOrder="1"/>
    </xf>
    <xf numFmtId="166" fontId="6" fillId="3" borderId="1" xfId="0" applyNumberFormat="1" applyFont="1" applyFill="1" applyBorder="1" applyAlignment="1">
      <alignment horizontal="right" vertical="center" wrapText="1" readingOrder="1"/>
    </xf>
    <xf numFmtId="10" fontId="3" fillId="5" borderId="6" xfId="2" applyNumberFormat="1" applyFont="1" applyFill="1" applyBorder="1" applyAlignment="1">
      <alignment horizontal="right" vertical="center" wrapText="1" readingOrder="1"/>
    </xf>
    <xf numFmtId="10" fontId="6" fillId="5" borderId="1" xfId="2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7" fontId="4" fillId="0" borderId="0" xfId="0" applyNumberFormat="1" applyFont="1"/>
    <xf numFmtId="43" fontId="4" fillId="0" borderId="0" xfId="1" applyFont="1" applyFill="1" applyBorder="1"/>
    <xf numFmtId="10" fontId="4" fillId="0" borderId="0" xfId="2" applyNumberFormat="1" applyFont="1" applyFill="1" applyBorder="1"/>
    <xf numFmtId="10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3" xr:uid="{B11D67D6-01DB-4B5E-ABBA-40C36215B0E1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57150</xdr:rowOff>
    </xdr:from>
    <xdr:to>
      <xdr:col>3</xdr:col>
      <xdr:colOff>1757082</xdr:colOff>
      <xdr:row>2</xdr:row>
      <xdr:rowOff>257175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B07149D-77EC-4AE7-BE5F-AA01854E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FD05-B7F7-415C-A6A0-4721C61CB657}">
  <dimension ref="A1:AC32"/>
  <sheetViews>
    <sheetView showGridLines="0" tabSelected="1" zoomScale="85" zoomScaleNormal="85" workbookViewId="0">
      <selection activeCell="A9" sqref="A9:D9"/>
    </sheetView>
  </sheetViews>
  <sheetFormatPr baseColWidth="10" defaultRowHeight="15" x14ac:dyDescent="0.25"/>
  <cols>
    <col min="1" max="1" width="11.7109375" style="3" customWidth="1"/>
    <col min="2" max="2" width="15.85546875" style="3" customWidth="1"/>
    <col min="3" max="3" width="8" style="3" customWidth="1"/>
    <col min="4" max="4" width="34.28515625" style="3" customWidth="1"/>
    <col min="5" max="5" width="22.28515625" style="3" customWidth="1"/>
    <col min="6" max="6" width="19.140625" style="3" customWidth="1"/>
    <col min="7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9.7109375" style="3" customWidth="1"/>
    <col min="15" max="15" width="15.5703125" style="3" customWidth="1"/>
    <col min="16" max="17" width="18.85546875" style="3" customWidth="1"/>
    <col min="18" max="18" width="9.7109375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9" ht="25.5" customHeight="1" x14ac:dyDescent="0.25">
      <c r="A1" s="1" t="s">
        <v>0</v>
      </c>
      <c r="B1" s="1">
        <v>2022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</row>
    <row r="2" spans="1:29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7" t="s">
        <v>40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</row>
    <row r="3" spans="1:29" ht="25.5" customHeight="1" x14ac:dyDescent="0.25">
      <c r="A3" s="4" t="s">
        <v>4</v>
      </c>
      <c r="B3" s="1" t="s">
        <v>5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</row>
    <row r="4" spans="1:29" ht="33.7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46</v>
      </c>
      <c r="N4" s="5" t="s">
        <v>18</v>
      </c>
      <c r="O4" s="5" t="s">
        <v>46</v>
      </c>
      <c r="P4" s="5" t="s">
        <v>19</v>
      </c>
      <c r="Q4" s="5" t="s">
        <v>20</v>
      </c>
    </row>
    <row r="5" spans="1:29" ht="30" customHeight="1" x14ac:dyDescent="0.25">
      <c r="A5" s="28" t="s">
        <v>41</v>
      </c>
      <c r="B5" s="28"/>
      <c r="C5" s="28"/>
      <c r="D5" s="29"/>
      <c r="E5" s="6">
        <f>+E6+E7+E8</f>
        <v>5777000000</v>
      </c>
      <c r="F5" s="6">
        <f t="shared" ref="F5:R5" si="0">+F6+F7+F8</f>
        <v>0</v>
      </c>
      <c r="G5" s="6">
        <f t="shared" si="0"/>
        <v>0</v>
      </c>
      <c r="H5" s="6">
        <f>+H6+H7+H8</f>
        <v>5777000000</v>
      </c>
      <c r="I5" s="6">
        <f>+I6+I7+I8</f>
        <v>0</v>
      </c>
      <c r="J5" s="6">
        <f t="shared" si="0"/>
        <v>5777000000</v>
      </c>
      <c r="K5" s="6">
        <f t="shared" si="0"/>
        <v>0</v>
      </c>
      <c r="L5" s="6">
        <f>+L6+L7+L8</f>
        <v>3010631104</v>
      </c>
      <c r="M5" s="7">
        <f>+L5/H5</f>
        <v>0.5211409215855981</v>
      </c>
      <c r="N5" s="6">
        <f t="shared" si="0"/>
        <v>3010631104</v>
      </c>
      <c r="O5" s="7">
        <f>+N5/H5</f>
        <v>0.5211409215855981</v>
      </c>
      <c r="P5" s="6">
        <f t="shared" si="0"/>
        <v>3010631104</v>
      </c>
      <c r="Q5" s="6">
        <f t="shared" si="0"/>
        <v>3010631104</v>
      </c>
      <c r="R5" s="8">
        <f t="shared" si="0"/>
        <v>0</v>
      </c>
    </row>
    <row r="6" spans="1:29" x14ac:dyDescent="0.25">
      <c r="A6" s="9" t="s">
        <v>21</v>
      </c>
      <c r="B6" s="10" t="s">
        <v>22</v>
      </c>
      <c r="C6" s="10" t="s">
        <v>23</v>
      </c>
      <c r="D6" s="11" t="s">
        <v>24</v>
      </c>
      <c r="E6" s="12">
        <v>3905000000</v>
      </c>
      <c r="F6" s="12">
        <v>0</v>
      </c>
      <c r="G6" s="12">
        <v>0</v>
      </c>
      <c r="H6" s="12">
        <v>3905000000</v>
      </c>
      <c r="I6" s="12">
        <v>0</v>
      </c>
      <c r="J6" s="13">
        <v>3905000000</v>
      </c>
      <c r="K6" s="14">
        <v>0</v>
      </c>
      <c r="L6" s="13">
        <v>1939602117</v>
      </c>
      <c r="M6" s="15">
        <f>+L6/H6</f>
        <v>0.49669708501920612</v>
      </c>
      <c r="N6" s="13">
        <v>1939602117</v>
      </c>
      <c r="O6" s="15">
        <f t="shared" ref="O6:O16" si="1">+N6/H6</f>
        <v>0.49669708501920612</v>
      </c>
      <c r="P6" s="13">
        <v>1939602117</v>
      </c>
      <c r="Q6" s="13">
        <v>1939602117</v>
      </c>
      <c r="T6" s="16"/>
    </row>
    <row r="7" spans="1:29" ht="22.5" x14ac:dyDescent="0.25">
      <c r="A7" s="9" t="s">
        <v>25</v>
      </c>
      <c r="B7" s="10" t="s">
        <v>22</v>
      </c>
      <c r="C7" s="10" t="s">
        <v>23</v>
      </c>
      <c r="D7" s="11" t="s">
        <v>26</v>
      </c>
      <c r="E7" s="12">
        <v>1406000000</v>
      </c>
      <c r="F7" s="12">
        <v>0</v>
      </c>
      <c r="G7" s="12">
        <v>0</v>
      </c>
      <c r="H7" s="12">
        <v>1406000000</v>
      </c>
      <c r="I7" s="12">
        <v>0</v>
      </c>
      <c r="J7" s="13">
        <v>1406000000</v>
      </c>
      <c r="K7" s="14">
        <v>0</v>
      </c>
      <c r="L7" s="13">
        <v>716981478</v>
      </c>
      <c r="M7" s="15">
        <f t="shared" ref="M7:M8" si="2">+L7/H7</f>
        <v>0.50994415220483647</v>
      </c>
      <c r="N7" s="13">
        <v>716981478</v>
      </c>
      <c r="O7" s="15">
        <f t="shared" si="1"/>
        <v>0.50994415220483647</v>
      </c>
      <c r="P7" s="13">
        <v>716981478</v>
      </c>
      <c r="Q7" s="13">
        <v>716981478</v>
      </c>
    </row>
    <row r="8" spans="1:29" ht="22.5" x14ac:dyDescent="0.25">
      <c r="A8" s="9" t="s">
        <v>27</v>
      </c>
      <c r="B8" s="10" t="s">
        <v>22</v>
      </c>
      <c r="C8" s="10" t="s">
        <v>23</v>
      </c>
      <c r="D8" s="11" t="s">
        <v>28</v>
      </c>
      <c r="E8" s="12">
        <v>466000000</v>
      </c>
      <c r="F8" s="12">
        <v>0</v>
      </c>
      <c r="G8" s="12">
        <v>0</v>
      </c>
      <c r="H8" s="12">
        <v>466000000</v>
      </c>
      <c r="I8" s="12">
        <v>0</v>
      </c>
      <c r="J8" s="13">
        <v>466000000</v>
      </c>
      <c r="K8" s="14">
        <v>0</v>
      </c>
      <c r="L8" s="13">
        <v>354047509</v>
      </c>
      <c r="M8" s="15">
        <f t="shared" si="2"/>
        <v>0.75975860300429188</v>
      </c>
      <c r="N8" s="13">
        <v>354047509</v>
      </c>
      <c r="O8" s="15">
        <f t="shared" si="1"/>
        <v>0.75975860300429188</v>
      </c>
      <c r="P8" s="13">
        <v>354047509</v>
      </c>
      <c r="Q8" s="13">
        <v>354047509</v>
      </c>
    </row>
    <row r="9" spans="1:29" ht="29.25" customHeight="1" x14ac:dyDescent="0.25">
      <c r="A9" s="30" t="s">
        <v>42</v>
      </c>
      <c r="B9" s="30"/>
      <c r="C9" s="30"/>
      <c r="D9" s="31"/>
      <c r="E9" s="17">
        <f>+E10</f>
        <v>276000000</v>
      </c>
      <c r="F9" s="17">
        <f t="shared" ref="F9:R9" si="3">+F10</f>
        <v>0</v>
      </c>
      <c r="G9" s="17">
        <f>+G10</f>
        <v>0</v>
      </c>
      <c r="H9" s="17">
        <f>+E9-G9</f>
        <v>276000000</v>
      </c>
      <c r="I9" s="17">
        <v>0</v>
      </c>
      <c r="J9" s="17">
        <f t="shared" si="3"/>
        <v>209192456</v>
      </c>
      <c r="K9" s="17">
        <f t="shared" si="3"/>
        <v>66807544</v>
      </c>
      <c r="L9" s="17">
        <f t="shared" si="3"/>
        <v>183877431.22</v>
      </c>
      <c r="M9" s="7">
        <f>+L9/H9</f>
        <v>0.66622257688405795</v>
      </c>
      <c r="N9" s="17">
        <f t="shared" si="3"/>
        <v>54399694.020000003</v>
      </c>
      <c r="O9" s="7">
        <f t="shared" si="1"/>
        <v>0.19710034065217394</v>
      </c>
      <c r="P9" s="17">
        <f t="shared" si="3"/>
        <v>54399694.020000003</v>
      </c>
      <c r="Q9" s="17">
        <f t="shared" si="3"/>
        <v>54399694.020000003</v>
      </c>
      <c r="R9" s="18">
        <f t="shared" si="3"/>
        <v>0</v>
      </c>
    </row>
    <row r="10" spans="1:29" x14ac:dyDescent="0.25">
      <c r="A10" s="9" t="s">
        <v>29</v>
      </c>
      <c r="B10" s="10" t="s">
        <v>22</v>
      </c>
      <c r="C10" s="10" t="s">
        <v>23</v>
      </c>
      <c r="D10" s="11" t="s">
        <v>30</v>
      </c>
      <c r="E10" s="12">
        <v>276000000</v>
      </c>
      <c r="F10" s="12">
        <v>0</v>
      </c>
      <c r="G10" s="12">
        <v>0</v>
      </c>
      <c r="H10" s="12">
        <v>276000000</v>
      </c>
      <c r="I10" s="14">
        <v>0</v>
      </c>
      <c r="J10" s="13">
        <v>209192456</v>
      </c>
      <c r="K10" s="14">
        <v>66807544</v>
      </c>
      <c r="L10" s="13">
        <v>183877431.22</v>
      </c>
      <c r="M10" s="15">
        <f>+L10/H10</f>
        <v>0.66622257688405795</v>
      </c>
      <c r="N10" s="13">
        <v>54399694.020000003</v>
      </c>
      <c r="O10" s="15">
        <f t="shared" si="1"/>
        <v>0.19710034065217394</v>
      </c>
      <c r="P10" s="13">
        <v>54399694.020000003</v>
      </c>
      <c r="Q10" s="13">
        <v>54399694.020000003</v>
      </c>
    </row>
    <row r="11" spans="1:29" ht="33" customHeight="1" x14ac:dyDescent="0.25">
      <c r="A11" s="30" t="s">
        <v>43</v>
      </c>
      <c r="B11" s="30"/>
      <c r="C11" s="30"/>
      <c r="D11" s="31"/>
      <c r="E11" s="17">
        <f>+E12</f>
        <v>10000000</v>
      </c>
      <c r="F11" s="17">
        <f t="shared" ref="F11:R11" si="4">+F12</f>
        <v>0</v>
      </c>
      <c r="G11" s="17">
        <f t="shared" si="4"/>
        <v>0</v>
      </c>
      <c r="H11" s="17">
        <f>+H12</f>
        <v>10000000</v>
      </c>
      <c r="I11" s="17">
        <f>+I12</f>
        <v>0</v>
      </c>
      <c r="J11" s="17">
        <f t="shared" si="4"/>
        <v>10000000</v>
      </c>
      <c r="K11" s="17">
        <f>+K12</f>
        <v>0</v>
      </c>
      <c r="L11" s="17">
        <f t="shared" si="4"/>
        <v>559563</v>
      </c>
      <c r="M11" s="7">
        <f>+L11/H11</f>
        <v>5.59563E-2</v>
      </c>
      <c r="N11" s="17">
        <f t="shared" si="4"/>
        <v>559563</v>
      </c>
      <c r="O11" s="7">
        <f t="shared" si="1"/>
        <v>5.59563E-2</v>
      </c>
      <c r="P11" s="17">
        <f>+P12</f>
        <v>559563</v>
      </c>
      <c r="Q11" s="17">
        <f t="shared" si="4"/>
        <v>559563</v>
      </c>
      <c r="R11" s="18">
        <f t="shared" si="4"/>
        <v>0</v>
      </c>
    </row>
    <row r="12" spans="1:29" ht="33.75" x14ac:dyDescent="0.25">
      <c r="A12" s="9" t="s">
        <v>31</v>
      </c>
      <c r="B12" s="10" t="s">
        <v>22</v>
      </c>
      <c r="C12" s="10" t="s">
        <v>23</v>
      </c>
      <c r="D12" s="11" t="s">
        <v>32</v>
      </c>
      <c r="E12" s="13">
        <v>10000000</v>
      </c>
      <c r="F12" s="13">
        <v>0</v>
      </c>
      <c r="G12" s="13">
        <v>0</v>
      </c>
      <c r="H12" s="13">
        <v>10000000</v>
      </c>
      <c r="I12" s="13">
        <v>0</v>
      </c>
      <c r="J12" s="13">
        <v>10000000</v>
      </c>
      <c r="K12" s="13">
        <v>0</v>
      </c>
      <c r="L12" s="13">
        <v>559563</v>
      </c>
      <c r="M12" s="15">
        <f t="shared" ref="M12:M16" si="5">+L12/H12</f>
        <v>5.59563E-2</v>
      </c>
      <c r="N12" s="13">
        <v>559563</v>
      </c>
      <c r="O12" s="15">
        <f t="shared" si="1"/>
        <v>5.59563E-2</v>
      </c>
      <c r="P12" s="12">
        <v>559563</v>
      </c>
      <c r="Q12" s="12">
        <v>559563</v>
      </c>
    </row>
    <row r="13" spans="1:29" ht="41.25" customHeight="1" x14ac:dyDescent="0.25">
      <c r="A13" s="32" t="s">
        <v>44</v>
      </c>
      <c r="B13" s="32"/>
      <c r="C13" s="32"/>
      <c r="D13" s="33"/>
      <c r="E13" s="17">
        <f>E14+E15+E16</f>
        <v>25000000</v>
      </c>
      <c r="F13" s="17">
        <f t="shared" ref="F13:R13" si="6">+F15+F16</f>
        <v>0</v>
      </c>
      <c r="G13" s="17">
        <f t="shared" si="6"/>
        <v>203950</v>
      </c>
      <c r="H13" s="17">
        <f>H14+H15+H16</f>
        <v>25000000</v>
      </c>
      <c r="I13" s="17">
        <f>+I15+I16+I14</f>
        <v>0</v>
      </c>
      <c r="J13" s="17">
        <f>+J15+J16+J14</f>
        <v>6203950</v>
      </c>
      <c r="K13" s="17">
        <f>K14+K15+K16</f>
        <v>18796050</v>
      </c>
      <c r="L13" s="17">
        <f>+L15+L16+L14</f>
        <v>6203950</v>
      </c>
      <c r="M13" s="7">
        <f>+L13/H13</f>
        <v>0.24815799999999999</v>
      </c>
      <c r="N13" s="17">
        <f>+N15+N16+N14</f>
        <v>6203950</v>
      </c>
      <c r="O13" s="7">
        <f>+N13/H13</f>
        <v>0.24815799999999999</v>
      </c>
      <c r="P13" s="17">
        <f>+P15+P16+P14</f>
        <v>6203950</v>
      </c>
      <c r="Q13" s="17">
        <f>+Q15+Q16+Q14</f>
        <v>6203950</v>
      </c>
      <c r="R13" s="18">
        <f t="shared" si="6"/>
        <v>0</v>
      </c>
    </row>
    <row r="14" spans="1:29" x14ac:dyDescent="0.25">
      <c r="A14" s="9" t="s">
        <v>33</v>
      </c>
      <c r="B14" s="10" t="s">
        <v>22</v>
      </c>
      <c r="C14" s="10" t="s">
        <v>23</v>
      </c>
      <c r="D14" s="11" t="s">
        <v>34</v>
      </c>
      <c r="E14" s="13">
        <v>6000000</v>
      </c>
      <c r="F14" s="13">
        <v>203950</v>
      </c>
      <c r="G14" s="13">
        <v>0</v>
      </c>
      <c r="H14" s="13">
        <v>6203950</v>
      </c>
      <c r="I14" s="13">
        <v>0</v>
      </c>
      <c r="J14" s="13">
        <v>6203950</v>
      </c>
      <c r="K14" s="13">
        <v>0</v>
      </c>
      <c r="L14" s="13">
        <v>6203950</v>
      </c>
      <c r="M14" s="15">
        <f t="shared" ref="M14" si="7">+L14/H14</f>
        <v>1</v>
      </c>
      <c r="N14" s="13">
        <v>6203950</v>
      </c>
      <c r="O14" s="15">
        <f t="shared" ref="O14" si="8">+N14/H14</f>
        <v>1</v>
      </c>
      <c r="P14" s="13">
        <v>6203950</v>
      </c>
      <c r="Q14" s="13">
        <v>6203950</v>
      </c>
    </row>
    <row r="15" spans="1:29" x14ac:dyDescent="0.25">
      <c r="A15" s="9" t="s">
        <v>35</v>
      </c>
      <c r="B15" s="10" t="s">
        <v>22</v>
      </c>
      <c r="C15" s="10" t="s">
        <v>23</v>
      </c>
      <c r="D15" s="11" t="s">
        <v>36</v>
      </c>
      <c r="E15" s="13">
        <v>3000000</v>
      </c>
      <c r="F15" s="13">
        <v>0</v>
      </c>
      <c r="G15" s="13">
        <v>203950</v>
      </c>
      <c r="H15" s="13">
        <v>2796050</v>
      </c>
      <c r="I15" s="13">
        <v>0</v>
      </c>
      <c r="J15" s="13">
        <v>0</v>
      </c>
      <c r="K15" s="13">
        <v>2796050</v>
      </c>
      <c r="L15" s="13">
        <v>0</v>
      </c>
      <c r="M15" s="15">
        <f t="shared" si="5"/>
        <v>0</v>
      </c>
      <c r="N15" s="13">
        <v>0</v>
      </c>
      <c r="O15" s="15">
        <f t="shared" si="1"/>
        <v>0</v>
      </c>
      <c r="P15" s="13">
        <v>0</v>
      </c>
      <c r="Q15" s="13">
        <v>0</v>
      </c>
    </row>
    <row r="16" spans="1:29" x14ac:dyDescent="0.25">
      <c r="A16" s="9" t="s">
        <v>37</v>
      </c>
      <c r="B16" s="10" t="s">
        <v>22</v>
      </c>
      <c r="C16" s="10" t="s">
        <v>38</v>
      </c>
      <c r="D16" s="11" t="s">
        <v>39</v>
      </c>
      <c r="E16" s="13">
        <v>16000000</v>
      </c>
      <c r="F16" s="13">
        <v>0</v>
      </c>
      <c r="G16" s="13">
        <v>0</v>
      </c>
      <c r="H16" s="13">
        <v>16000000</v>
      </c>
      <c r="I16" s="13">
        <v>0</v>
      </c>
      <c r="J16" s="13">
        <v>0</v>
      </c>
      <c r="K16" s="13">
        <v>16000000</v>
      </c>
      <c r="L16" s="13">
        <v>0</v>
      </c>
      <c r="M16" s="15">
        <f t="shared" si="5"/>
        <v>0</v>
      </c>
      <c r="N16" s="13">
        <v>0</v>
      </c>
      <c r="O16" s="15">
        <f t="shared" si="1"/>
        <v>0</v>
      </c>
      <c r="P16" s="13">
        <v>0</v>
      </c>
      <c r="Q16" s="13">
        <v>0</v>
      </c>
    </row>
    <row r="17" spans="1:19" ht="30.75" customHeight="1" x14ac:dyDescent="0.25">
      <c r="A17" s="30" t="s">
        <v>45</v>
      </c>
      <c r="B17" s="30" t="s">
        <v>1</v>
      </c>
      <c r="C17" s="30" t="s">
        <v>1</v>
      </c>
      <c r="D17" s="31" t="s">
        <v>1</v>
      </c>
      <c r="E17" s="17">
        <f>+E13+E11+E9+E5</f>
        <v>6088000000</v>
      </c>
      <c r="F17" s="17">
        <f t="shared" ref="F17:I17" si="9">+F5+F9+F11+F13</f>
        <v>0</v>
      </c>
      <c r="G17" s="17">
        <f t="shared" si="9"/>
        <v>203950</v>
      </c>
      <c r="H17" s="17">
        <f>+H5+H9+H11+H13</f>
        <v>6088000000</v>
      </c>
      <c r="I17" s="17">
        <f t="shared" si="9"/>
        <v>0</v>
      </c>
      <c r="J17" s="17">
        <f>+J5+J9+J11+J13</f>
        <v>6002396406</v>
      </c>
      <c r="K17" s="17">
        <f>+K5+K9+K11+K13</f>
        <v>85603594</v>
      </c>
      <c r="L17" s="17">
        <f>+L5+L9+L11+L13</f>
        <v>3201272048.2199998</v>
      </c>
      <c r="M17" s="19">
        <f>+L17/H17</f>
        <v>0.52583312224375822</v>
      </c>
      <c r="N17" s="17">
        <f>+N5+N9+N11+N13</f>
        <v>3071794311.02</v>
      </c>
      <c r="O17" s="20">
        <f>+N17/H17</f>
        <v>0.50456542559461237</v>
      </c>
      <c r="P17" s="17">
        <f>+P5+P9+P11+P13</f>
        <v>3071794311.02</v>
      </c>
      <c r="Q17" s="17">
        <f>+Q5+Q9+Q11+Q13</f>
        <v>3071794311.02</v>
      </c>
      <c r="R17" s="18">
        <f>+R5+R9+R11+R13</f>
        <v>0</v>
      </c>
    </row>
    <row r="18" spans="1:19" x14ac:dyDescent="0.25">
      <c r="A18" s="9" t="s">
        <v>1</v>
      </c>
      <c r="B18" s="10" t="s">
        <v>1</v>
      </c>
      <c r="C18" s="10" t="s">
        <v>1</v>
      </c>
      <c r="D18" s="11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21"/>
      <c r="N18" s="13" t="s">
        <v>1</v>
      </c>
      <c r="O18" s="21"/>
      <c r="P18" s="13" t="s">
        <v>1</v>
      </c>
      <c r="Q18" s="13" t="s">
        <v>1</v>
      </c>
    </row>
    <row r="19" spans="1:19" ht="33.950000000000003" customHeight="1" x14ac:dyDescent="0.25"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9" ht="126" customHeight="1" x14ac:dyDescent="0.25">
      <c r="A20" s="26" t="s">
        <v>47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2" spans="1:19" x14ac:dyDescent="0.25">
      <c r="F22" s="23"/>
      <c r="G22" s="24"/>
    </row>
    <row r="23" spans="1:19" x14ac:dyDescent="0.25">
      <c r="F23" s="23"/>
      <c r="G23" s="24"/>
    </row>
    <row r="24" spans="1:19" x14ac:dyDescent="0.25">
      <c r="F24" s="23"/>
      <c r="G24" s="25"/>
    </row>
    <row r="25" spans="1:19" x14ac:dyDescent="0.25">
      <c r="G25" s="25"/>
    </row>
    <row r="26" spans="1:19" x14ac:dyDescent="0.25">
      <c r="F26" s="23"/>
      <c r="G26" s="24"/>
      <c r="I26" s="23"/>
      <c r="J26" s="24"/>
    </row>
    <row r="27" spans="1:19" x14ac:dyDescent="0.25">
      <c r="F27" s="23"/>
      <c r="G27" s="24"/>
      <c r="I27" s="23"/>
      <c r="J27" s="24"/>
    </row>
    <row r="28" spans="1:19" x14ac:dyDescent="0.25">
      <c r="F28" s="23"/>
      <c r="G28" s="25"/>
      <c r="I28" s="23"/>
    </row>
    <row r="29" spans="1:19" x14ac:dyDescent="0.25">
      <c r="G29" s="25"/>
    </row>
    <row r="30" spans="1:19" x14ac:dyDescent="0.25">
      <c r="F30" s="23"/>
      <c r="G30" s="24"/>
    </row>
    <row r="31" spans="1:19" x14ac:dyDescent="0.25">
      <c r="F31" s="23"/>
      <c r="G31" s="24"/>
    </row>
    <row r="32" spans="1:19" x14ac:dyDescent="0.25">
      <c r="F32" s="23"/>
    </row>
  </sheetData>
  <mergeCells count="7">
    <mergeCell ref="A20:S20"/>
    <mergeCell ref="E2:Q2"/>
    <mergeCell ref="A5:D5"/>
    <mergeCell ref="A9:D9"/>
    <mergeCell ref="A11:D11"/>
    <mergeCell ref="A13:D13"/>
    <mergeCell ref="A17:D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2022-07-05T17:02:44Z</dcterms:created>
  <dcterms:modified xsi:type="dcterms:W3CDTF">2022-07-05T18:16:41Z</dcterms:modified>
</cp:coreProperties>
</file>