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Z:\Gestión Subdirección\Gestión Financiera\2022\PRESUPUESTO\INFORMES\"/>
    </mc:Choice>
  </mc:AlternateContent>
  <xr:revisionPtr revIDLastSave="0" documentId="13_ncr:1_{C6C394B7-2074-4AB5-BDBB-8E38D9692F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PRESUPUESTA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" i="1" l="1"/>
  <c r="K13" i="1"/>
  <c r="K11" i="1"/>
  <c r="E11" i="1"/>
  <c r="Q13" i="1"/>
  <c r="P13" i="1"/>
  <c r="N13" i="1"/>
  <c r="O13" i="1" s="1"/>
  <c r="L13" i="1"/>
  <c r="M13" i="1" s="1"/>
  <c r="J13" i="1"/>
  <c r="I13" i="1"/>
  <c r="H13" i="1"/>
  <c r="O6" i="1" l="1"/>
  <c r="O8" i="1"/>
  <c r="O7" i="1"/>
  <c r="M8" i="1"/>
  <c r="M7" i="1"/>
  <c r="M6" i="1"/>
  <c r="E13" i="1"/>
  <c r="P11" i="1"/>
  <c r="E5" i="1"/>
  <c r="O14" i="1"/>
  <c r="M14" i="1" l="1"/>
  <c r="G9" i="1" l="1"/>
  <c r="O16" i="1" l="1"/>
  <c r="I11" i="1" l="1"/>
  <c r="I5" i="1"/>
  <c r="I17" i="1" l="1"/>
  <c r="P9" i="1" l="1"/>
  <c r="O15" i="1"/>
  <c r="O12" i="1"/>
  <c r="O10" i="1"/>
  <c r="M16" i="1"/>
  <c r="M15" i="1"/>
  <c r="M12" i="1"/>
  <c r="M10" i="1"/>
  <c r="P5" i="1"/>
  <c r="H11" i="1"/>
  <c r="H5" i="1"/>
  <c r="M5" i="1" s="1"/>
  <c r="R13" i="1"/>
  <c r="G13" i="1"/>
  <c r="F13" i="1"/>
  <c r="R11" i="1"/>
  <c r="Q11" i="1"/>
  <c r="N11" i="1"/>
  <c r="L11" i="1"/>
  <c r="M11" i="1" s="1"/>
  <c r="J11" i="1"/>
  <c r="G11" i="1"/>
  <c r="F11" i="1"/>
  <c r="R9" i="1"/>
  <c r="Q9" i="1"/>
  <c r="N9" i="1"/>
  <c r="L9" i="1"/>
  <c r="K9" i="1"/>
  <c r="J9" i="1"/>
  <c r="F9" i="1"/>
  <c r="E9" i="1"/>
  <c r="H9" i="1" s="1"/>
  <c r="R5" i="1"/>
  <c r="Q5" i="1"/>
  <c r="N5" i="1"/>
  <c r="K5" i="1"/>
  <c r="J5" i="1"/>
  <c r="G5" i="1"/>
  <c r="F5" i="1"/>
  <c r="M9" i="1" l="1"/>
  <c r="H17" i="1"/>
  <c r="L17" i="1"/>
  <c r="E17" i="1"/>
  <c r="N17" i="1"/>
  <c r="K17" i="1"/>
  <c r="J17" i="1"/>
  <c r="O11" i="1"/>
  <c r="Q17" i="1"/>
  <c r="P17" i="1"/>
  <c r="O9" i="1"/>
  <c r="O5" i="1"/>
  <c r="F17" i="1"/>
  <c r="R17" i="1"/>
  <c r="G17" i="1"/>
  <c r="M17" i="1" l="1"/>
  <c r="O17" i="1"/>
</calcChain>
</file>

<file path=xl/sharedStrings.xml><?xml version="1.0" encoding="utf-8"?>
<sst xmlns="http://schemas.openxmlformats.org/spreadsheetml/2006/main" count="88" uniqueCount="49">
  <si>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</si>
  <si>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</si>
  <si>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</si>
  <si>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</si>
  <si>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</si>
  <si>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</si>
  <si>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</si>
  <si>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</si>
  <si>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</si>
  <si>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</si>
  <si>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</si>
  <si>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</si>
  <si>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</si>
  <si>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</si>
  <si>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</si>
  <si>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</si>
  <si>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</si>
  <si>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</si>
  <si>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</si>
  <si>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</si>
  <si>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</si>
  <si>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</si>
  <si>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</si>
  <si>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</si>
  <si>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</si>
  <si>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</si>
  <si>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</si>
  <si>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</si>
  <si>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</si>
  <si>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</si>
  <si>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</si>
  <si>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</si>
  <si>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</si>
  <si>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</si>
  <si>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</si>
  <si>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</si>
  <si>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</si>
  <si>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</si>
  <si>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</si>
  <si>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</si>
  <si>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</si>
  <si>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</si>
  <si>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</si>
  <si>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A-02</t>
  </si>
  <si>
    <t>ADQUISICIÓN DE BIENES  Y SERVICIOS</t>
  </si>
  <si>
    <t>A-08-01</t>
  </si>
  <si>
    <t>IMPUESTOS</t>
  </si>
  <si>
    <t>Mayo</t>
  </si>
  <si>
    <t xml:space="preserve">Al cierre del mes de mayo de 2022, se presenta la siguiente ejecución presupuestal:
Gastos de Personal: Representa los gastos asociados con el personal vinculado a la planta de la URF. La apropiación asignada: $5.777.000.000, valor comprometido: $2.297.416.634,00 para una ejecución del 39,77%, valor obligaciones: $2.297.416.634,00 para una ejecución del 39,77%. 
Adquisición de Bienes y Servicios: Representa los gastos asociados a la compra de bienes y a la contratación de servicios necesarios para el cumplimiento de las funciones de la URF. La apropiación asignada: $276.000.000,  valor comprometido: $169.921.147,62 para una ejecución del 61,57%, valor obligaciones: $43.625.064,79 para una ejecución del 15.81%.
Transferencias Corrientes: Representa los gastos a las incapacidades y licencias presentadas por los funcionarios de la URF. La apropiación asignada: $10.000.000, valor comprometido: $559.563,00 para una ejecución del 5,60%, valor obligaciones: $559.563,00 para una ejecución del 5,60%. 
Gastos por tributos, multas, sanciones e intereses de mora: Representa los gastos que por mandato legal debe realizar la URF. La apropiación asignada: $25.000.000, valor comprometid: $3.899.800,00 para una ejecucción del 15,60%, valor obligaciones: $3.899.800,00 para una ejecucción del 15,60%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</si>
</sst>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\ #,##0.00;\-&quot;$&quot;\ #,##0.00"/>
    <numFmt numFmtId="43" formatCode="_-* #,##0.00_-;\-* #,##0.00_-;_-* &quot;-&quot;??_-;_-@_-"/>
    <numFmt numFmtId="164" formatCode="[$-1240A]&quot;$&quot;\ #,##0.00;\(&quot;$&quot;\ #,##0.00\)"/>
    <numFmt numFmtId="165" formatCode="&quot;$&quot;#,##0.00"/>
    <numFmt numFmtId="166" formatCode="[$-1240A]&quot;$&quot;\ #,##0.00;\-&quot;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166" fontId="12" fillId="0" borderId="1" xfId="0" applyNumberFormat="1" applyFont="1" applyFill="1" applyBorder="1" applyAlignment="1">
      <alignment horizontal="right" vertical="center" wrapText="1" readingOrder="1"/>
    </xf>
    <xf numFmtId="166" fontId="4" fillId="0" borderId="1" xfId="0" applyNumberFormat="1" applyFont="1" applyBorder="1" applyAlignment="1">
      <alignment horizontal="right" vertical="center" wrapText="1" readingOrder="1"/>
    </xf>
    <xf numFmtId="166" fontId="13" fillId="0" borderId="1" xfId="0" applyNumberFormat="1" applyFont="1" applyFill="1" applyBorder="1" applyAlignment="1">
      <alignment horizontal="right" vertical="center" wrapText="1" readingOrder="1"/>
    </xf>
    <xf numFmtId="7" fontId="3" fillId="0" borderId="0" xfId="0" applyNumberFormat="1" applyFont="1" applyFill="1" applyBorder="1"/>
    <xf numFmtId="43" fontId="3" fillId="0" borderId="0" xfId="3" applyFont="1" applyFill="1" applyBorder="1"/>
    <xf numFmtId="10" fontId="3" fillId="0" borderId="0" xfId="1" applyNumberFormat="1" applyFont="1" applyFill="1" applyBorder="1"/>
    <xf numFmtId="10" fontId="3" fillId="0" borderId="0" xfId="0" applyNumberFormat="1" applyFont="1" applyFill="1" applyBorder="1"/>
    <xf numFmtId="166" fontId="4" fillId="0" borderId="1" xfId="0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 applyAlignment="1">
      <alignment horizontal="left" vertical="top" wrapText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  <xf numFmtId="10" fontId="2" fillId="5" borderId="8" xfId="1" applyNumberFormat="1" applyFont="1" applyFill="1" applyBorder="1" applyAlignment="1">
      <alignment horizontal="right" vertical="center" wrapText="1" readingOrder="1"/>
    </xf>
    <xf numFmtId="10" fontId="5" fillId="5" borderId="1" xfId="1" applyNumberFormat="1" applyFont="1" applyFill="1" applyBorder="1" applyAlignment="1">
      <alignment horizontal="right" vertical="center" wrapText="1" readingOrder="1"/>
    </xf>
  </cellXfs>
  <cellStyles count="4">
    <cellStyle name="Millares" xfId="3" builtinId="3"/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2" defaultPivotStyle="PivotStyleLight16"/>
  <colors>
    <mruColors>
      <color rgb="FFD045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2"/>
  <sheetViews>
    <sheetView tabSelected="1" zoomScale="85" zoomScaleNormal="85" zoomScaleSheetLayoutView="85" workbookViewId="0">
      <selection activeCell="O17" sqref="O17"/>
    </sheetView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5" width="22.28515625" style="3" customWidth="1"/>
    <col min="6" max="7" width="18.85546875" style="3" customWidth="1"/>
    <col min="8" max="9" width="20.140625" style="3" customWidth="1"/>
    <col min="10" max="10" width="20.7109375" style="3" customWidth="1"/>
    <col min="11" max="12" width="18.85546875" style="3" customWidth="1"/>
    <col min="13" max="13" width="15.7109375" style="3" customWidth="1"/>
    <col min="14" max="14" width="19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0" ht="33.75" customHeight="1" x14ac:dyDescent="0.25">
      <c r="A1" s="1" t="s">
        <v>0</v>
      </c>
      <c r="B1" s="19">
        <v>2022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/>
      <c r="M1" s="2"/>
      <c r="N1" s="2"/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31" t="s">
        <v>19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20" ht="29.25" customHeight="1" x14ac:dyDescent="0.25">
      <c r="A3" s="11" t="s">
        <v>4</v>
      </c>
      <c r="B3" s="1" t="s">
        <v>47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42</v>
      </c>
      <c r="J4" s="12" t="s">
        <v>13</v>
      </c>
      <c r="K4" s="12" t="s">
        <v>14</v>
      </c>
      <c r="L4" s="12" t="s">
        <v>15</v>
      </c>
      <c r="M4" s="12" t="s">
        <v>39</v>
      </c>
      <c r="N4" s="12" t="s">
        <v>16</v>
      </c>
      <c r="O4" s="12" t="s">
        <v>39</v>
      </c>
      <c r="P4" s="12" t="s">
        <v>17</v>
      </c>
      <c r="Q4" s="12" t="s">
        <v>18</v>
      </c>
    </row>
    <row r="5" spans="1:20" ht="30" customHeight="1" x14ac:dyDescent="0.25">
      <c r="A5" s="32" t="s">
        <v>35</v>
      </c>
      <c r="B5" s="32"/>
      <c r="C5" s="32"/>
      <c r="D5" s="33"/>
      <c r="E5" s="13">
        <f>+E6+E7+E8</f>
        <v>5777000000</v>
      </c>
      <c r="F5" s="13">
        <f t="shared" ref="F5:R5" si="0">+F6+F7+F8</f>
        <v>0</v>
      </c>
      <c r="G5" s="13">
        <f t="shared" si="0"/>
        <v>0</v>
      </c>
      <c r="H5" s="13">
        <f>+H6+H7+H8</f>
        <v>5777000000</v>
      </c>
      <c r="I5" s="13">
        <f>+I6+I7+I8</f>
        <v>0</v>
      </c>
      <c r="J5" s="13">
        <f t="shared" si="0"/>
        <v>5777000000</v>
      </c>
      <c r="K5" s="13">
        <f t="shared" si="0"/>
        <v>0</v>
      </c>
      <c r="L5" s="13">
        <f>+L6+L7+L8</f>
        <v>2297416634</v>
      </c>
      <c r="M5" s="14">
        <f>+L5/H5</f>
        <v>0.39768333633373726</v>
      </c>
      <c r="N5" s="13">
        <f t="shared" si="0"/>
        <v>2297416634</v>
      </c>
      <c r="O5" s="14">
        <f>+N5/H5</f>
        <v>0.39768333633373726</v>
      </c>
      <c r="P5" s="13">
        <f t="shared" si="0"/>
        <v>2297416634</v>
      </c>
      <c r="Q5" s="13">
        <f t="shared" si="0"/>
        <v>2297416634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3905000000</v>
      </c>
      <c r="F6" s="7">
        <v>0</v>
      </c>
      <c r="G6" s="7">
        <v>0</v>
      </c>
      <c r="H6" s="7">
        <v>3905000000</v>
      </c>
      <c r="I6" s="7">
        <v>0</v>
      </c>
      <c r="J6" s="20">
        <v>3905000000</v>
      </c>
      <c r="K6" s="17">
        <v>0</v>
      </c>
      <c r="L6" s="21">
        <v>1555192344</v>
      </c>
      <c r="M6" s="16">
        <f>+L6/H6</f>
        <v>0.39825668220230476</v>
      </c>
      <c r="N6" s="21">
        <v>1555192344</v>
      </c>
      <c r="O6" s="16">
        <f t="shared" ref="O6:O16" si="1">+N6/H6</f>
        <v>0.39825668220230476</v>
      </c>
      <c r="P6" s="21">
        <v>1555192344</v>
      </c>
      <c r="Q6" s="21">
        <v>1555192344</v>
      </c>
      <c r="T6" s="18" t="s">
        <v>41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1406000000</v>
      </c>
      <c r="F7" s="7">
        <v>0</v>
      </c>
      <c r="G7" s="7">
        <v>0</v>
      </c>
      <c r="H7" s="7">
        <v>1406000000</v>
      </c>
      <c r="I7" s="7">
        <v>0</v>
      </c>
      <c r="J7" s="21">
        <v>1406000000</v>
      </c>
      <c r="K7" s="17">
        <v>0</v>
      </c>
      <c r="L7" s="21">
        <v>589445684</v>
      </c>
      <c r="M7" s="16">
        <f t="shared" ref="M7:M8" si="2">+L7/H7</f>
        <v>0.41923590611664296</v>
      </c>
      <c r="N7" s="21">
        <v>589445684</v>
      </c>
      <c r="O7" s="16">
        <f t="shared" si="1"/>
        <v>0.41923590611664296</v>
      </c>
      <c r="P7" s="21">
        <v>589445684</v>
      </c>
      <c r="Q7" s="21">
        <v>589445684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466000000</v>
      </c>
      <c r="F8" s="7">
        <v>0</v>
      </c>
      <c r="G8" s="7">
        <v>0</v>
      </c>
      <c r="H8" s="7">
        <v>466000000</v>
      </c>
      <c r="I8" s="7">
        <v>0</v>
      </c>
      <c r="J8" s="21">
        <v>466000000</v>
      </c>
      <c r="K8" s="17">
        <v>0</v>
      </c>
      <c r="L8" s="21">
        <v>152778606</v>
      </c>
      <c r="M8" s="16">
        <f t="shared" si="2"/>
        <v>0.32785108583690986</v>
      </c>
      <c r="N8" s="21">
        <v>152778606</v>
      </c>
      <c r="O8" s="16">
        <f t="shared" si="1"/>
        <v>0.32785108583690986</v>
      </c>
      <c r="P8" s="21">
        <v>152778606</v>
      </c>
      <c r="Q8" s="21">
        <v>152778606</v>
      </c>
    </row>
    <row r="9" spans="1:20" ht="29.25" customHeight="1" x14ac:dyDescent="0.25">
      <c r="A9" s="29" t="s">
        <v>40</v>
      </c>
      <c r="B9" s="29"/>
      <c r="C9" s="29"/>
      <c r="D9" s="30"/>
      <c r="E9" s="15">
        <f>+E10</f>
        <v>276000000</v>
      </c>
      <c r="F9" s="15">
        <f t="shared" ref="F9:R9" si="3">+F10</f>
        <v>0</v>
      </c>
      <c r="G9" s="15">
        <f>+G10</f>
        <v>0</v>
      </c>
      <c r="H9" s="15">
        <f>+E9-G9</f>
        <v>276000000</v>
      </c>
      <c r="I9" s="15">
        <v>0</v>
      </c>
      <c r="J9" s="15">
        <f t="shared" si="3"/>
        <v>194449596</v>
      </c>
      <c r="K9" s="15">
        <f t="shared" si="3"/>
        <v>81550404</v>
      </c>
      <c r="L9" s="15">
        <f t="shared" si="3"/>
        <v>169921147.62</v>
      </c>
      <c r="M9" s="14">
        <f>+L9/H9</f>
        <v>0.61565633195652181</v>
      </c>
      <c r="N9" s="15">
        <f t="shared" si="3"/>
        <v>43625064.789999999</v>
      </c>
      <c r="O9" s="14">
        <f t="shared" si="1"/>
        <v>0.15806182894927537</v>
      </c>
      <c r="P9" s="15">
        <f t="shared" si="3"/>
        <v>43625064.789999999</v>
      </c>
      <c r="Q9" s="15">
        <f t="shared" si="3"/>
        <v>43625064.789999999</v>
      </c>
      <c r="R9" s="10">
        <f t="shared" si="3"/>
        <v>0</v>
      </c>
    </row>
    <row r="10" spans="1:20" ht="33" customHeight="1" x14ac:dyDescent="0.25">
      <c r="A10" s="6" t="s">
        <v>43</v>
      </c>
      <c r="B10" s="4" t="s">
        <v>21</v>
      </c>
      <c r="C10" s="4" t="s">
        <v>22</v>
      </c>
      <c r="D10" s="5" t="s">
        <v>44</v>
      </c>
      <c r="E10" s="7">
        <v>276000000</v>
      </c>
      <c r="F10" s="7">
        <v>0</v>
      </c>
      <c r="G10" s="7">
        <v>0</v>
      </c>
      <c r="H10" s="7">
        <v>276000000</v>
      </c>
      <c r="I10" s="17">
        <v>0</v>
      </c>
      <c r="J10" s="21">
        <v>194449596</v>
      </c>
      <c r="K10" s="17">
        <v>81550404</v>
      </c>
      <c r="L10" s="21">
        <v>169921147.62</v>
      </c>
      <c r="M10" s="16">
        <f>+L10/H10</f>
        <v>0.61565633195652181</v>
      </c>
      <c r="N10" s="21">
        <v>43625064.789999999</v>
      </c>
      <c r="O10" s="16">
        <f t="shared" si="1"/>
        <v>0.15806182894927537</v>
      </c>
      <c r="P10" s="27">
        <v>43625064.789999999</v>
      </c>
      <c r="Q10" s="27">
        <v>43625064.789999999</v>
      </c>
    </row>
    <row r="11" spans="1:20" ht="33" customHeight="1" x14ac:dyDescent="0.25">
      <c r="A11" s="29" t="s">
        <v>36</v>
      </c>
      <c r="B11" s="29"/>
      <c r="C11" s="29"/>
      <c r="D11" s="30"/>
      <c r="E11" s="15">
        <f>+E12</f>
        <v>10000000</v>
      </c>
      <c r="F11" s="15">
        <f t="shared" ref="F11:R11" si="4">+F12</f>
        <v>0</v>
      </c>
      <c r="G11" s="15">
        <f t="shared" si="4"/>
        <v>0</v>
      </c>
      <c r="H11" s="15">
        <f>+H12</f>
        <v>10000000</v>
      </c>
      <c r="I11" s="15">
        <f>+I12</f>
        <v>0</v>
      </c>
      <c r="J11" s="15">
        <f t="shared" si="4"/>
        <v>10000000</v>
      </c>
      <c r="K11" s="15">
        <f>+K12</f>
        <v>0</v>
      </c>
      <c r="L11" s="15">
        <f t="shared" si="4"/>
        <v>559563</v>
      </c>
      <c r="M11" s="14">
        <f>+L11/H11</f>
        <v>5.59563E-2</v>
      </c>
      <c r="N11" s="15">
        <f t="shared" si="4"/>
        <v>559563</v>
      </c>
      <c r="O11" s="14">
        <f t="shared" si="1"/>
        <v>5.59563E-2</v>
      </c>
      <c r="P11" s="15">
        <f>+P12</f>
        <v>559563</v>
      </c>
      <c r="Q11" s="15">
        <f t="shared" si="4"/>
        <v>559563</v>
      </c>
      <c r="R11" s="10">
        <f t="shared" si="4"/>
        <v>0</v>
      </c>
    </row>
    <row r="12" spans="1:20" ht="33" customHeight="1" x14ac:dyDescent="0.25">
      <c r="A12" s="6" t="s">
        <v>28</v>
      </c>
      <c r="B12" s="4" t="s">
        <v>21</v>
      </c>
      <c r="C12" s="4" t="s">
        <v>22</v>
      </c>
      <c r="D12" s="5" t="s">
        <v>29</v>
      </c>
      <c r="E12" s="27">
        <v>10000000</v>
      </c>
      <c r="F12" s="27">
        <v>0</v>
      </c>
      <c r="G12" s="27">
        <v>0</v>
      </c>
      <c r="H12" s="27">
        <v>10000000</v>
      </c>
      <c r="I12" s="27">
        <v>0</v>
      </c>
      <c r="J12" s="27">
        <v>10000000</v>
      </c>
      <c r="K12" s="27">
        <v>0</v>
      </c>
      <c r="L12" s="27">
        <v>559563</v>
      </c>
      <c r="M12" s="16">
        <f t="shared" ref="M12:M16" si="5">+L12/H12</f>
        <v>5.59563E-2</v>
      </c>
      <c r="N12" s="21">
        <v>559563</v>
      </c>
      <c r="O12" s="16">
        <f t="shared" si="1"/>
        <v>5.59563E-2</v>
      </c>
      <c r="P12" s="7">
        <v>559563</v>
      </c>
      <c r="Q12" s="7">
        <v>559563</v>
      </c>
    </row>
    <row r="13" spans="1:20" ht="41.25" customHeight="1" x14ac:dyDescent="0.25">
      <c r="A13" s="34" t="s">
        <v>37</v>
      </c>
      <c r="B13" s="34"/>
      <c r="C13" s="34"/>
      <c r="D13" s="35"/>
      <c r="E13" s="15">
        <f>E14+E15+E16</f>
        <v>25000000</v>
      </c>
      <c r="F13" s="15">
        <f t="shared" ref="F13:R13" si="6">+F15+F16</f>
        <v>0</v>
      </c>
      <c r="G13" s="15">
        <f t="shared" si="6"/>
        <v>0</v>
      </c>
      <c r="H13" s="15">
        <f>H14+H15+H16</f>
        <v>25000000</v>
      </c>
      <c r="I13" s="15">
        <f>+I15+I16+I14</f>
        <v>0</v>
      </c>
      <c r="J13" s="15">
        <f>+J15+J16+J14</f>
        <v>3899800</v>
      </c>
      <c r="K13" s="15">
        <f>K14+K15+K16</f>
        <v>21100200</v>
      </c>
      <c r="L13" s="15">
        <f>+L15+L16+L14</f>
        <v>3899800</v>
      </c>
      <c r="M13" s="14">
        <f>+L13/H13</f>
        <v>0.15599199999999999</v>
      </c>
      <c r="N13" s="15">
        <f>+N15+N16+N14</f>
        <v>3899800</v>
      </c>
      <c r="O13" s="14">
        <f>+N13/H13</f>
        <v>0.15599199999999999</v>
      </c>
      <c r="P13" s="15">
        <f>+P15+P16+P14</f>
        <v>3899800</v>
      </c>
      <c r="Q13" s="15">
        <f>+Q15+Q16+Q14</f>
        <v>3899800</v>
      </c>
      <c r="R13" s="10">
        <f t="shared" si="6"/>
        <v>0</v>
      </c>
    </row>
    <row r="14" spans="1:20" ht="33" customHeight="1" x14ac:dyDescent="0.25">
      <c r="A14" s="6" t="s">
        <v>45</v>
      </c>
      <c r="B14" s="4" t="s">
        <v>21</v>
      </c>
      <c r="C14" s="4" t="s">
        <v>22</v>
      </c>
      <c r="D14" s="5" t="s">
        <v>46</v>
      </c>
      <c r="E14" s="27">
        <v>6000000</v>
      </c>
      <c r="F14" s="27">
        <v>0</v>
      </c>
      <c r="G14" s="27">
        <v>0</v>
      </c>
      <c r="H14" s="27">
        <v>6000000</v>
      </c>
      <c r="I14" s="27">
        <v>0</v>
      </c>
      <c r="J14" s="27">
        <v>3899800</v>
      </c>
      <c r="K14" s="27">
        <v>2100200</v>
      </c>
      <c r="L14" s="27">
        <v>3899800</v>
      </c>
      <c r="M14" s="16">
        <f t="shared" ref="M14" si="7">+L14/H14</f>
        <v>0.64996666666666669</v>
      </c>
      <c r="N14" s="27">
        <v>3899800</v>
      </c>
      <c r="O14" s="16">
        <f t="shared" ref="O14" si="8">+N14/H14</f>
        <v>0.64996666666666669</v>
      </c>
      <c r="P14" s="27">
        <v>3899800</v>
      </c>
      <c r="Q14" s="27">
        <v>3899800</v>
      </c>
    </row>
    <row r="15" spans="1:20" ht="33" customHeight="1" x14ac:dyDescent="0.25">
      <c r="A15" s="6" t="s">
        <v>30</v>
      </c>
      <c r="B15" s="4" t="s">
        <v>21</v>
      </c>
      <c r="C15" s="4" t="s">
        <v>22</v>
      </c>
      <c r="D15" s="5" t="s">
        <v>31</v>
      </c>
      <c r="E15" s="27">
        <v>3000000</v>
      </c>
      <c r="F15" s="27">
        <v>0</v>
      </c>
      <c r="G15" s="27">
        <v>0</v>
      </c>
      <c r="H15" s="27">
        <v>3000000</v>
      </c>
      <c r="I15" s="27">
        <v>0</v>
      </c>
      <c r="J15" s="27">
        <v>0</v>
      </c>
      <c r="K15" s="27">
        <v>3000000</v>
      </c>
      <c r="L15" s="27">
        <v>0</v>
      </c>
      <c r="M15" s="16">
        <f t="shared" si="5"/>
        <v>0</v>
      </c>
      <c r="N15" s="27">
        <v>0</v>
      </c>
      <c r="O15" s="16">
        <f t="shared" si="1"/>
        <v>0</v>
      </c>
      <c r="P15" s="27">
        <v>0</v>
      </c>
      <c r="Q15" s="27">
        <v>0</v>
      </c>
    </row>
    <row r="16" spans="1:20" ht="33" customHeight="1" x14ac:dyDescent="0.25">
      <c r="A16" s="6" t="s">
        <v>32</v>
      </c>
      <c r="B16" s="4" t="s">
        <v>21</v>
      </c>
      <c r="C16" s="4" t="s">
        <v>33</v>
      </c>
      <c r="D16" s="5" t="s">
        <v>34</v>
      </c>
      <c r="E16" s="27">
        <v>16000000</v>
      </c>
      <c r="F16" s="27">
        <v>0</v>
      </c>
      <c r="G16" s="27">
        <v>0</v>
      </c>
      <c r="H16" s="27">
        <v>16000000</v>
      </c>
      <c r="I16" s="27">
        <v>0</v>
      </c>
      <c r="J16" s="27">
        <v>0</v>
      </c>
      <c r="K16" s="27">
        <v>16000000</v>
      </c>
      <c r="L16" s="27">
        <v>0</v>
      </c>
      <c r="M16" s="16">
        <f t="shared" si="5"/>
        <v>0</v>
      </c>
      <c r="N16" s="27">
        <v>0</v>
      </c>
      <c r="O16" s="16">
        <f t="shared" si="1"/>
        <v>0</v>
      </c>
      <c r="P16" s="27">
        <v>0</v>
      </c>
      <c r="Q16" s="27">
        <v>0</v>
      </c>
    </row>
    <row r="17" spans="1:19" ht="30.75" customHeight="1" x14ac:dyDescent="0.25">
      <c r="A17" s="29" t="s">
        <v>38</v>
      </c>
      <c r="B17" s="29" t="s">
        <v>1</v>
      </c>
      <c r="C17" s="29" t="s">
        <v>1</v>
      </c>
      <c r="D17" s="30" t="s">
        <v>1</v>
      </c>
      <c r="E17" s="15">
        <f>+E13+E11+E9+E5</f>
        <v>6088000000</v>
      </c>
      <c r="F17" s="15">
        <f t="shared" ref="F17:I17" si="9">+F5+F9+F11+F13</f>
        <v>0</v>
      </c>
      <c r="G17" s="15">
        <f t="shared" si="9"/>
        <v>0</v>
      </c>
      <c r="H17" s="15">
        <f>+H5+H9+H11+H13</f>
        <v>6088000000</v>
      </c>
      <c r="I17" s="15">
        <f t="shared" si="9"/>
        <v>0</v>
      </c>
      <c r="J17" s="15">
        <f>+J5+J9+J11+J13</f>
        <v>5985349396</v>
      </c>
      <c r="K17" s="15">
        <f>+K5+K9+K11+K13</f>
        <v>102650604</v>
      </c>
      <c r="L17" s="15">
        <f>+L5+L9+L11+L13</f>
        <v>2471797144.6199999</v>
      </c>
      <c r="M17" s="36">
        <f>+L17/H17</f>
        <v>0.4060113575262812</v>
      </c>
      <c r="N17" s="15">
        <f>+N5+N9+N11+N13</f>
        <v>2345501061.79</v>
      </c>
      <c r="O17" s="37">
        <f>+N17/H17</f>
        <v>0.38526627164750327</v>
      </c>
      <c r="P17" s="15">
        <f>+P5+P9+P11+P13</f>
        <v>2345501061.79</v>
      </c>
      <c r="Q17" s="15">
        <f>+Q5+Q9+Q11+Q13</f>
        <v>2345501061.79</v>
      </c>
      <c r="R17" s="10">
        <f>+R5+R9+R11+R13</f>
        <v>0</v>
      </c>
    </row>
    <row r="18" spans="1:19" x14ac:dyDescent="0.25">
      <c r="A18" s="6" t="s">
        <v>1</v>
      </c>
      <c r="B18" s="4" t="s">
        <v>1</v>
      </c>
      <c r="C18" s="4" t="s">
        <v>1</v>
      </c>
      <c r="D18" s="5" t="s">
        <v>1</v>
      </c>
      <c r="E18" s="22"/>
      <c r="F18" s="22"/>
      <c r="G18" s="22"/>
      <c r="H18" s="22"/>
      <c r="I18" s="22"/>
      <c r="J18" s="22"/>
      <c r="K18" s="22"/>
      <c r="L18" s="22"/>
      <c r="M18" s="8"/>
      <c r="N18" s="22"/>
      <c r="O18" s="8"/>
      <c r="P18" s="22"/>
      <c r="Q18" s="22"/>
    </row>
    <row r="19" spans="1:19" x14ac:dyDescent="0.25"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9" ht="162.75" hidden="1" customHeight="1" x14ac:dyDescent="0.25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</row>
    <row r="22" spans="1:19" x14ac:dyDescent="0.25">
      <c r="F22" s="24"/>
      <c r="G22" s="25"/>
    </row>
    <row r="23" spans="1:19" x14ac:dyDescent="0.25">
      <c r="F23" s="24"/>
      <c r="G23" s="25"/>
    </row>
    <row r="24" spans="1:19" x14ac:dyDescent="0.25">
      <c r="F24" s="24"/>
      <c r="G24" s="26"/>
    </row>
    <row r="25" spans="1:19" x14ac:dyDescent="0.25">
      <c r="G25" s="26"/>
    </row>
    <row r="26" spans="1:19" x14ac:dyDescent="0.25">
      <c r="F26" s="24"/>
      <c r="G26" s="25"/>
      <c r="I26" s="24"/>
      <c r="J26" s="25"/>
    </row>
    <row r="27" spans="1:19" x14ac:dyDescent="0.25">
      <c r="F27" s="24"/>
      <c r="G27" s="25"/>
      <c r="I27" s="24"/>
      <c r="J27" s="25"/>
    </row>
    <row r="28" spans="1:19" x14ac:dyDescent="0.25">
      <c r="F28" s="24"/>
      <c r="G28" s="26"/>
      <c r="I28" s="24"/>
    </row>
    <row r="29" spans="1:19" x14ac:dyDescent="0.25">
      <c r="G29" s="26"/>
    </row>
    <row r="30" spans="1:19" x14ac:dyDescent="0.25">
      <c r="F30" s="24"/>
      <c r="G30" s="25"/>
    </row>
    <row r="31" spans="1:19" x14ac:dyDescent="0.25">
      <c r="F31" s="24"/>
      <c r="G31" s="25"/>
    </row>
    <row r="32" spans="1:19" x14ac:dyDescent="0.25">
      <c r="F32" s="24"/>
    </row>
  </sheetData>
  <mergeCells count="7">
    <mergeCell ref="A20:S20"/>
    <mergeCell ref="A17:D17"/>
    <mergeCell ref="E2:Q2"/>
    <mergeCell ref="A5:D5"/>
    <mergeCell ref="A9:D9"/>
    <mergeCell ref="A11:D11"/>
    <mergeCell ref="A13:D13"/>
  </mergeCells>
  <pageMargins left="0.7" right="0.7" top="0.75" bottom="0.75" header="0.3" footer="0.3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 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Diana Paola Fajardo Carlos</cp:lastModifiedBy>
  <cp:lastPrinted>2020-11-04T18:31:42Z</cp:lastPrinted>
  <dcterms:created xsi:type="dcterms:W3CDTF">2019-07-09T20:28:37Z</dcterms:created>
  <dcterms:modified xsi:type="dcterms:W3CDTF">2022-06-28T17:20:10Z</dcterms:modified>
</cp:coreProperties>
</file>