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 activeTab="1"/>
  </bookViews>
  <sheets>
    <sheet name="EJECUCION PRESUPUESTAL " sheetId="1" r:id="rId1"/>
    <sheet name="Hoja3" sheetId="5" r:id="rId2"/>
    <sheet name="Hoja1" sheetId="4" r:id="rId3"/>
    <sheet name="GRAFICA" sheetId="2" r:id="rId4"/>
    <sheet name="Hoja2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H8" i="5"/>
  <c r="H6" i="5"/>
  <c r="H2" i="5"/>
  <c r="D9" i="4"/>
  <c r="H13" i="5" l="1"/>
  <c r="C8" i="4" l="1"/>
  <c r="C7" i="4"/>
  <c r="C6" i="4"/>
  <c r="C5" i="4"/>
  <c r="C9" i="4" l="1"/>
  <c r="C5" i="3" l="1"/>
  <c r="B5" i="3"/>
  <c r="E4" i="2" l="1"/>
  <c r="E3" i="2"/>
  <c r="D4" i="2"/>
  <c r="D3" i="2"/>
  <c r="H9" i="1" l="1"/>
  <c r="O15" i="1" l="1"/>
  <c r="H14" i="1" l="1"/>
  <c r="K14" i="1" s="1"/>
  <c r="H12" i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<sst xmlns="http://schemas.openxmlformats.org/spreadsheetml/2006/main" count="144" uniqueCount="55">
  <si>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</si>
  <si>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</si>
  <si>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</si>
  <si>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</si>
  <si>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</si>
  <si>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</si>
  <si>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</si>
  <si>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</si>
  <si>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</si>
  <si>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</si>
  <si>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</si>
  <si>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</si>
  <si>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</si>
  <si>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</si>
  <si>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</si>
  <si>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</si>
  <si>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</si>
  <si>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</si>
  <si>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</si>
  <si>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</si>
  <si>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</si>
  <si>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</si>
  <si>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</si>
  <si>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</si>
  <si>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</si>
  <si>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</si>
  <si>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</si>
  <si>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</si>
  <si>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</si>
  <si>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</si>
  <si>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</si>
  <si>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</si>
  <si>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</si>
  <si>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</si>
  <si>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</si>
  <si>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</si>
  <si>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</si>
  <si>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</si>
  <si>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</si>
  <si>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</si>
  <si>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</si>
  <si>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</si>
  <si>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</si>
  <si>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</si>
  <si>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</si>
  <si>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Enero-Diciembre</t>
  </si>
  <si>
    <t xml:space="preserve">Al cierre del mes de diciembre de  2020, se presenta la siguiente ejecución presupuestal:
Gastos de Personal: Representa los gastos asociados con el personal vinculado a la planta de la URF. La apropiación asignada: $5.663.000.000, valor comprometido: $5.579.803.851 para una ejecución del 98.53%, valor obligaciones: $5.579.803.851 para una ejecución del 98.53%.
Adquisición de Bienes y Servicios: Representa los gastos asociados a la compra de bienes y a la contratación de servicios necesarios para el cumplimiento de las funciones de la URF. La apropiación asignada: $285.000.000, de los cuales se encuentran bloqueados recursos por valor de $48.000.000, valor comprometido: $233.828.823 para una ejecución del 82.05%, valor obligaciones: $228.066.126 para una ejecución del 80.02%.
Transferencias Corrientes: Representa los gastos a las incapacidades y licencias presentadas por los funcionarios de la URF. La apropiación asignada: $41.900.000, valor comprometido: $853.605 para una ejecución del 2.04%, valor obligaciones: $853.605 para una ejecución del 2.04%.
Gastos por tributos, multas, sanciones e intereses de mora: Representa los gastos que por mandato legal debe realizar la URF. La apropiación asignada: $22.806.000, valor comprometido: $11.339.153 para una ejecución del 49.72%, valor obligaciones: $11.339.153 para una ejecución del 49.72%.
</t>
  </si>
  <si>
    <t>APROPIACION VIGENTE</t>
  </si>
  <si>
    <t xml:space="preserve">COMPROMISOS </t>
  </si>
  <si>
    <t xml:space="preserve">OBLIGACIONES </t>
  </si>
  <si>
    <t xml:space="preserve">ACTIVO </t>
  </si>
  <si>
    <t xml:space="preserve">PASIVO </t>
  </si>
  <si>
    <t>PATRIMONIO</t>
  </si>
  <si>
    <t>APR. VIGENTE 2020</t>
  </si>
  <si>
    <t>APR. VIGENTE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</si>
</sst>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1240A]&quot;$&quot;\ #,##0.00;\(&quot;$&quot;\ #,##0.00\)"/>
    <numFmt numFmtId="165" formatCode="&quot;$&quot;#,##0.00"/>
    <numFmt numFmtId="166" formatCode="[$-1240A]&quot;$&quot;\ #,##0.00;\-&quot;$&quot;\ #,##0.00"/>
    <numFmt numFmtId="168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horizontal="center"/>
    </xf>
    <xf numFmtId="43" fontId="0" fillId="0" borderId="0" xfId="3" applyFont="1"/>
    <xf numFmtId="10" fontId="0" fillId="0" borderId="0" xfId="1" applyNumberFormat="1" applyFont="1"/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7" fillId="0" borderId="8" xfId="0" applyNumberFormat="1" applyFont="1" applyFill="1" applyBorder="1" applyAlignment="1">
      <alignment vertical="center" wrapText="1" readingOrder="1"/>
    </xf>
    <xf numFmtId="0" fontId="15" fillId="4" borderId="4" xfId="0" applyNumberFormat="1" applyFont="1" applyFill="1" applyBorder="1" applyAlignment="1">
      <alignment vertical="center" wrapText="1" readingOrder="1"/>
    </xf>
    <xf numFmtId="168" fontId="15" fillId="4" borderId="4" xfId="0" applyNumberFormat="1" applyFont="1" applyFill="1" applyBorder="1" applyAlignment="1">
      <alignment horizontal="right" vertical="center" wrapText="1" readingOrder="1"/>
    </xf>
    <xf numFmtId="168" fontId="15" fillId="0" borderId="8" xfId="0" applyNumberFormat="1" applyFont="1" applyFill="1" applyBorder="1" applyAlignment="1">
      <alignment horizontal="right" vertical="center" wrapText="1" readingOrder="1"/>
    </xf>
    <xf numFmtId="168" fontId="13" fillId="0" borderId="0" xfId="0" applyNumberFormat="1" applyFont="1" applyFill="1" applyBorder="1"/>
    <xf numFmtId="0" fontId="17" fillId="4" borderId="4" xfId="0" applyNumberFormat="1" applyFont="1" applyFill="1" applyBorder="1" applyAlignment="1">
      <alignment vertical="center" wrapText="1" readingOrder="1"/>
    </xf>
    <xf numFmtId="168" fontId="17" fillId="4" borderId="4" xfId="0" applyNumberFormat="1" applyFont="1" applyFill="1" applyBorder="1" applyAlignment="1">
      <alignment horizontal="right" vertical="center" wrapText="1" readingOrder="1"/>
    </xf>
    <xf numFmtId="0" fontId="15" fillId="5" borderId="4" xfId="0" applyNumberFormat="1" applyFont="1" applyFill="1" applyBorder="1" applyAlignment="1">
      <alignment horizontal="center" vertical="center" wrapText="1" readingOrder="1"/>
    </xf>
    <xf numFmtId="0" fontId="13" fillId="5" borderId="4" xfId="0" applyFont="1" applyFill="1" applyBorder="1"/>
    <xf numFmtId="165" fontId="13" fillId="0" borderId="0" xfId="0" applyNumberFormat="1" applyFont="1" applyFill="1" applyBorder="1"/>
    <xf numFmtId="164" fontId="14" fillId="2" borderId="3" xfId="0" applyNumberFormat="1" applyFont="1" applyFill="1" applyBorder="1" applyAlignment="1">
      <alignment horizontal="right" vertical="center" wrapText="1" readingOrder="1"/>
    </xf>
    <xf numFmtId="0" fontId="16" fillId="0" borderId="8" xfId="0" applyNumberFormat="1" applyFont="1" applyFill="1" applyBorder="1" applyAlignment="1">
      <alignment horizontal="left" vertical="center" wrapText="1" readingOrder="1"/>
    </xf>
    <xf numFmtId="0" fontId="14" fillId="0" borderId="8" xfId="0" applyNumberFormat="1" applyFont="1" applyFill="1" applyBorder="1" applyAlignment="1">
      <alignment horizontal="right" vertical="center" wrapText="1" readingOrder="1"/>
    </xf>
    <xf numFmtId="0" fontId="16" fillId="0" borderId="4" xfId="0" applyNumberFormat="1" applyFont="1" applyFill="1" applyBorder="1" applyAlignment="1">
      <alignment horizontal="left" vertical="center" wrapText="1" readingOrder="1"/>
    </xf>
    <xf numFmtId="10" fontId="14" fillId="3" borderId="4" xfId="1" applyNumberFormat="1" applyFont="1" applyFill="1" applyBorder="1" applyAlignment="1">
      <alignment horizontal="right" vertical="center" wrapText="1" readingOrder="1"/>
    </xf>
    <xf numFmtId="0" fontId="14" fillId="0" borderId="4" xfId="0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0" fontId="14" fillId="3" borderId="4" xfId="0" applyNumberFormat="1" applyFont="1" applyFill="1" applyBorder="1" applyAlignment="1">
      <alignment vertical="center" wrapText="1" readingOrder="1"/>
    </xf>
    <xf numFmtId="165" fontId="14" fillId="2" borderId="3" xfId="0" applyNumberFormat="1" applyFont="1" applyFill="1" applyBorder="1" applyAlignment="1">
      <alignment horizontal="right" vertical="center" wrapText="1" readingOrder="1"/>
    </xf>
    <xf numFmtId="10" fontId="14" fillId="4" borderId="4" xfId="1" applyNumberFormat="1" applyFont="1" applyFill="1" applyBorder="1" applyAlignment="1">
      <alignment horizontal="right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readingOrder="1"/>
    </xf>
    <xf numFmtId="168" fontId="14" fillId="3" borderId="4" xfId="0" applyNumberFormat="1" applyFont="1" applyFill="1" applyBorder="1" applyAlignment="1">
      <alignment horizontal="right" vertical="center" wrapText="1" readingOrder="1"/>
    </xf>
    <xf numFmtId="168" fontId="16" fillId="0" borderId="4" xfId="0" applyNumberFormat="1" applyFont="1" applyFill="1" applyBorder="1" applyAlignment="1">
      <alignment horizontal="right" vertical="center" wrapText="1" readingOrder="1"/>
    </xf>
    <xf numFmtId="168" fontId="16" fillId="0" borderId="4" xfId="2" applyNumberFormat="1" applyFont="1" applyFill="1" applyBorder="1" applyAlignment="1">
      <alignment horizontal="right" vertical="center" wrapText="1" readingOrder="1"/>
    </xf>
    <xf numFmtId="168" fontId="14" fillId="0" borderId="8" xfId="0" applyNumberFormat="1" applyFont="1" applyFill="1" applyBorder="1" applyAlignment="1">
      <alignment horizontal="right" vertical="center" wrapText="1" readingOrder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EJECUCION</a:t>
            </a:r>
            <a:r>
              <a:rPr lang="en-US" baseline="0"/>
              <a:t> PRESUPUESTAL URF   </a:t>
            </a:r>
          </a:p>
          <a:p>
            <a:pPr>
              <a:defRPr/>
            </a:pPr>
            <a:r>
              <a:rPr lang="en-US" baseline="0"/>
              <a:t>2019  20020</a:t>
            </a:r>
            <a:endParaRPr lang="en-US"/>
          </a:p>
        </c:rich>
      </c:tx>
      <c:layout>
        <c:manualLayout>
          <c:xMode val="edge"/>
          <c:yMode val="edge"/>
          <c:x val="0.27087719298245616"/>
          <c:y val="5.1818626646324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GRAFICA!$A$2</c:f>
              <c:strCache>
                <c:ptCount val="1"/>
                <c:pt idx="0">
                  <c:v>APROPIACION VIGENTE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cat>
            <c:numRef>
              <c:f>GRAFICA!$B$1:$C$1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GRAFICA!$B$2:$C$2</c:f>
              <c:numCache>
                <c:formatCode>_(* #,##0.00_);_(* \(#,##0.00\);_(* "-"??_);_(@_)</c:formatCode>
                <c:ptCount val="2"/>
                <c:pt idx="0">
                  <c:v>5542</c:v>
                </c:pt>
                <c:pt idx="1">
                  <c:v>5964.7</c:v>
                </c:pt>
              </c:numCache>
            </c:numRef>
          </c:val>
        </c:ser>
        <c:ser>
          <c:idx val="1"/>
          <c:order val="1"/>
          <c:tx>
            <c:strRef>
              <c:f>GRAFICA!$A$3</c:f>
              <c:strCache>
                <c:ptCount val="1"/>
                <c:pt idx="0">
                  <c:v>COMPROMISOS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GRAFICA!$B$1:$C$1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GRAFICA!$B$3:$C$3</c:f>
              <c:numCache>
                <c:formatCode>_(* #,##0.00_);_(* \(#,##0.00\);_(* "-"??_);_(@_)</c:formatCode>
                <c:ptCount val="2"/>
                <c:pt idx="0">
                  <c:v>5408.6</c:v>
                </c:pt>
                <c:pt idx="1">
                  <c:v>5825.8</c:v>
                </c:pt>
              </c:numCache>
            </c:numRef>
          </c:val>
        </c:ser>
        <c:ser>
          <c:idx val="2"/>
          <c:order val="2"/>
          <c:tx>
            <c:strRef>
              <c:f>GRAFICA!$A$4</c:f>
              <c:strCache>
                <c:ptCount val="1"/>
                <c:pt idx="0">
                  <c:v>OBLIGACIONES </c:v>
                </c:pt>
              </c:strCache>
            </c:strRef>
          </c:tx>
          <c:spPr>
            <a:solidFill>
              <a:srgbClr val="D04506"/>
            </a:solidFill>
            <a:ln>
              <a:noFill/>
            </a:ln>
            <a:effectLst/>
          </c:spPr>
          <c:invertIfNegative val="0"/>
          <c:cat>
            <c:numRef>
              <c:f>GRAFICA!$B$1:$C$1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GRAFICA!$B$4:$C$4</c:f>
              <c:numCache>
                <c:formatCode>_(* #,##0.00_);_(* \(#,##0.00\);_(* "-"??_);_(@_)</c:formatCode>
                <c:ptCount val="2"/>
                <c:pt idx="0">
                  <c:v>5407</c:v>
                </c:pt>
                <c:pt idx="1">
                  <c:v>5820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883952"/>
        <c:axId val="1675888304"/>
      </c:barChart>
      <c:catAx>
        <c:axId val="167588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5888304"/>
        <c:crosses val="autoZero"/>
        <c:auto val="1"/>
        <c:lblAlgn val="ctr"/>
        <c:lblOffset val="100"/>
        <c:noMultiLvlLbl val="0"/>
      </c:catAx>
      <c:valAx>
        <c:axId val="16758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588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Hoja2!$A$2</c:f>
              <c:strCache>
                <c:ptCount val="1"/>
                <c:pt idx="0">
                  <c:v>ACTIVO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Hoja2!$B$1:$C$1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Hoja2!$B$2:$C$2</c:f>
              <c:numCache>
                <c:formatCode>_(* #,##0.00_);_(* \(#,##0.00\);_(* "-"??_);_(@_)</c:formatCode>
                <c:ptCount val="2"/>
                <c:pt idx="0">
                  <c:v>53516.1</c:v>
                </c:pt>
                <c:pt idx="1">
                  <c:v>32524.97</c:v>
                </c:pt>
              </c:numCache>
            </c:numRef>
          </c:val>
        </c:ser>
        <c:ser>
          <c:idx val="1"/>
          <c:order val="1"/>
          <c:tx>
            <c:strRef>
              <c:f>Hoja2!$A$3</c:f>
              <c:strCache>
                <c:ptCount val="1"/>
                <c:pt idx="0">
                  <c:v>PASIVO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Hoja2!$B$1:$C$1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Hoja2!$B$3:$C$3</c:f>
              <c:numCache>
                <c:formatCode>_(* #,##0.00_);_(* \(#,##0.00\);_(* "-"??_);_(@_)</c:formatCode>
                <c:ptCount val="2"/>
                <c:pt idx="0">
                  <c:v>710209.46</c:v>
                </c:pt>
                <c:pt idx="1">
                  <c:v>527973.65</c:v>
                </c:pt>
              </c:numCache>
            </c:numRef>
          </c:val>
        </c:ser>
        <c:ser>
          <c:idx val="2"/>
          <c:order val="2"/>
          <c:tx>
            <c:strRef>
              <c:f>Hoja2!$A$4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Hoja2!$B$1:$C$1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Hoja2!$B$4:$C$4</c:f>
              <c:numCache>
                <c:formatCode>_(* #,##0.00_);_(* \(#,##0.00\);_(* "-"??_);_(@_)</c:formatCode>
                <c:ptCount val="2"/>
                <c:pt idx="0">
                  <c:v>-656693.36</c:v>
                </c:pt>
                <c:pt idx="1">
                  <c:v>-495448.68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885584"/>
        <c:axId val="1675880688"/>
      </c:barChart>
      <c:catAx>
        <c:axId val="167588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5880688"/>
        <c:crosses val="autoZero"/>
        <c:auto val="1"/>
        <c:lblAlgn val="ctr"/>
        <c:lblOffset val="100"/>
        <c:noMultiLvlLbl val="0"/>
      </c:catAx>
      <c:valAx>
        <c:axId val="167588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588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4</xdr:row>
      <xdr:rowOff>14286</xdr:rowOff>
    </xdr:from>
    <xdr:to>
      <xdr:col>11</xdr:col>
      <xdr:colOff>333375</xdr:colOff>
      <xdr:row>20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0.30921</cdr:x>
      <cdr:y>0.59043</cdr:y>
    </cdr:from>
    <cdr:to>
      <cdr:x>0.45066</cdr:x>
      <cdr:y>0.84155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90700" y="1881189"/>
          <a:ext cx="819150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0.30263</cdr:x>
      <cdr:y>0.56353</cdr:y>
    </cdr:from>
    <cdr:to>
      <cdr:x>0.35855</cdr:x>
      <cdr:y>0.60837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52600" y="1795464"/>
          <a:ext cx="323850" cy="142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0.40186</cdr:x>
      <cdr:y>0.57499</cdr:y>
    </cdr:from>
    <cdr:to>
      <cdr:x>0.45779</cdr:x>
      <cdr:y>0.61983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327275" y="1831975"/>
          <a:ext cx="323850" cy="142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0.28618</cdr:x>
      <cdr:y>0.55456</cdr:y>
    </cdr:from>
    <cdr:to>
      <cdr:x>0.375</cdr:x>
      <cdr:y>0.64126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1657350" y="1766888"/>
          <a:ext cx="514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/>
            <a:t>97.59%</a:t>
          </a:r>
        </a:p>
      </cdr:txBody>
    </cdr:sp>
  </cdr:relSizeAnchor>
  <cdr:relSizeAnchor xmlns:cdr="http://schemas.openxmlformats.org/drawingml/2006/chartDrawing">
    <cdr:from>
      <cdr:x>0.38048</cdr:x>
      <cdr:y>0.55107</cdr:y>
    </cdr:from>
    <cdr:to>
      <cdr:x>0.4693</cdr:x>
      <cdr:y>0.63777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2203450" y="1755775"/>
          <a:ext cx="514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800"/>
            <a:t>97.56%</a:t>
          </a:r>
        </a:p>
      </cdr:txBody>
    </cdr:sp>
  </cdr:relSizeAnchor>
  <cdr:relSizeAnchor xmlns:cdr="http://schemas.openxmlformats.org/drawingml/2006/chartDrawing">
    <cdr:from>
      <cdr:x>0.71107</cdr:x>
      <cdr:y>0.29397</cdr:y>
    </cdr:from>
    <cdr:to>
      <cdr:x>0.79989</cdr:x>
      <cdr:y>0.38067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4117975" y="936625"/>
          <a:ext cx="514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800"/>
            <a:t>97.67%</a:t>
          </a:r>
        </a:p>
      </cdr:txBody>
    </cdr:sp>
  </cdr:relSizeAnchor>
  <cdr:relSizeAnchor xmlns:cdr="http://schemas.openxmlformats.org/drawingml/2006/chartDrawing">
    <cdr:from>
      <cdr:x>0.8114</cdr:x>
      <cdr:y>0.29397</cdr:y>
    </cdr:from>
    <cdr:to>
      <cdr:x>0.90022</cdr:x>
      <cdr:y>0.38067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4699000" y="936625"/>
          <a:ext cx="514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800"/>
            <a:t>97.57%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</xdr:rowOff>
    </xdr:from>
    <xdr:to>
      <xdr:col>11</xdr:col>
      <xdr:colOff>0</xdr:colOff>
      <xdr:row>19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G4" workbookViewId="0">
      <selection activeCell="N13" sqref="N13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30" t="s">
        <v>19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31" t="s">
        <v>37</v>
      </c>
      <c r="B5" s="31"/>
      <c r="C5" s="31"/>
      <c r="D5" s="32"/>
      <c r="E5" s="13">
        <f>+E6+E7+E8</f>
        <v>5451000000</v>
      </c>
      <c r="F5" s="13">
        <f t="shared" ref="F5:R5" si="0">+F6+F7+F8</f>
        <v>212000000</v>
      </c>
      <c r="G5" s="13">
        <f t="shared" si="0"/>
        <v>0</v>
      </c>
      <c r="H5" s="13">
        <f>+H6+H7+H8</f>
        <v>5663000000</v>
      </c>
      <c r="I5" s="13">
        <f>+I6+I7+I8</f>
        <v>0</v>
      </c>
      <c r="J5" s="13">
        <f t="shared" si="0"/>
        <v>5579803851</v>
      </c>
      <c r="K5" s="13">
        <f t="shared" si="0"/>
        <v>83196149</v>
      </c>
      <c r="L5" s="13">
        <f t="shared" si="0"/>
        <v>5579803851</v>
      </c>
      <c r="M5" s="14">
        <f>+L5/H5</f>
        <v>0.98530882058979341</v>
      </c>
      <c r="N5" s="13">
        <f t="shared" si="0"/>
        <v>5579803851</v>
      </c>
      <c r="O5" s="14">
        <f>+N5/H5</f>
        <v>0.98530882058979341</v>
      </c>
      <c r="P5" s="13">
        <f t="shared" si="0"/>
        <v>5579803851</v>
      </c>
      <c r="Q5" s="13">
        <f t="shared" si="0"/>
        <v>5579803851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174000000</v>
      </c>
      <c r="G6" s="7">
        <v>0</v>
      </c>
      <c r="H6" s="7">
        <v>3813000000</v>
      </c>
      <c r="I6" s="7">
        <v>0</v>
      </c>
      <c r="J6" s="22">
        <v>3772542193</v>
      </c>
      <c r="K6" s="18">
        <f>+H6-J6</f>
        <v>40457807</v>
      </c>
      <c r="L6" s="22">
        <v>3772542193</v>
      </c>
      <c r="M6" s="17">
        <f>+L6/H6</f>
        <v>0.98938950773669032</v>
      </c>
      <c r="N6" s="22">
        <v>3772542193</v>
      </c>
      <c r="O6" s="17">
        <f t="shared" ref="O6:O15" si="1">+N6/H6</f>
        <v>0.98938950773669032</v>
      </c>
      <c r="P6" s="22">
        <v>3772542193</v>
      </c>
      <c r="Q6" s="22">
        <v>3772542193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38000000</v>
      </c>
      <c r="G7" s="7">
        <v>0</v>
      </c>
      <c r="H7" s="7">
        <v>1349000000</v>
      </c>
      <c r="I7" s="7">
        <v>0</v>
      </c>
      <c r="J7" s="22">
        <v>1337744626</v>
      </c>
      <c r="K7" s="18">
        <f>+H7-J7</f>
        <v>11255374</v>
      </c>
      <c r="L7" s="22">
        <v>1337744626</v>
      </c>
      <c r="M7" s="17">
        <f t="shared" ref="M7:M8" si="2">+L7/H7</f>
        <v>0.99165650555967388</v>
      </c>
      <c r="N7" s="22">
        <v>1337744626</v>
      </c>
      <c r="O7" s="17">
        <f t="shared" si="1"/>
        <v>0.99165650555967388</v>
      </c>
      <c r="P7" s="22">
        <v>1337744626</v>
      </c>
      <c r="Q7" s="22">
        <v>1337744626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22">
        <v>469517032</v>
      </c>
      <c r="K8" s="18">
        <f>+H8-J8</f>
        <v>31482968</v>
      </c>
      <c r="L8" s="22">
        <v>469517032</v>
      </c>
      <c r="M8" s="17">
        <f t="shared" si="2"/>
        <v>0.93715974451097805</v>
      </c>
      <c r="N8" s="22">
        <v>469517032</v>
      </c>
      <c r="O8" s="17">
        <f t="shared" si="1"/>
        <v>0.93715974451097805</v>
      </c>
      <c r="P8" s="22">
        <v>469517032</v>
      </c>
      <c r="Q8" s="22">
        <v>469517032</v>
      </c>
    </row>
    <row r="9" spans="1:20" ht="29.25" customHeight="1" x14ac:dyDescent="0.25">
      <c r="A9" s="28" t="s">
        <v>42</v>
      </c>
      <c r="B9" s="28"/>
      <c r="C9" s="28"/>
      <c r="D9" s="29"/>
      <c r="E9" s="15">
        <f>+E10</f>
        <v>285000000</v>
      </c>
      <c r="F9" s="15">
        <f t="shared" ref="F9:R9" si="3">+F10</f>
        <v>0</v>
      </c>
      <c r="G9" s="15">
        <v>48000000</v>
      </c>
      <c r="H9" s="15">
        <f>+E9-G9</f>
        <v>237000000</v>
      </c>
      <c r="I9" s="15">
        <v>0</v>
      </c>
      <c r="J9" s="15">
        <f t="shared" si="3"/>
        <v>233828823</v>
      </c>
      <c r="K9" s="15">
        <f t="shared" si="3"/>
        <v>3171177</v>
      </c>
      <c r="L9" s="15">
        <f t="shared" si="3"/>
        <v>233828823</v>
      </c>
      <c r="M9" s="14">
        <f>+L9/H9</f>
        <v>0.98661950632911388</v>
      </c>
      <c r="N9" s="15">
        <f t="shared" si="3"/>
        <v>228066126</v>
      </c>
      <c r="O9" s="14">
        <f t="shared" si="1"/>
        <v>0.96230432911392405</v>
      </c>
      <c r="P9" s="15">
        <f t="shared" si="3"/>
        <v>228066126</v>
      </c>
      <c r="Q9" s="15">
        <f t="shared" si="3"/>
        <v>228066126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48000000</v>
      </c>
      <c r="H10" s="18">
        <v>237000000</v>
      </c>
      <c r="I10" s="18">
        <v>0</v>
      </c>
      <c r="J10" s="22">
        <v>233828823</v>
      </c>
      <c r="K10" s="18">
        <f>+H10-I10-J10</f>
        <v>3171177</v>
      </c>
      <c r="L10" s="22">
        <v>233828823</v>
      </c>
      <c r="M10" s="17">
        <f>+L10/H10</f>
        <v>0.98661950632911388</v>
      </c>
      <c r="N10" s="22">
        <v>228066126</v>
      </c>
      <c r="O10" s="17">
        <f t="shared" si="1"/>
        <v>0.96230432911392405</v>
      </c>
      <c r="P10" s="22">
        <v>228066126</v>
      </c>
      <c r="Q10" s="22">
        <v>228066126</v>
      </c>
    </row>
    <row r="11" spans="1:20" ht="33" customHeight="1" x14ac:dyDescent="0.25">
      <c r="A11" s="28" t="s">
        <v>38</v>
      </c>
      <c r="B11" s="28"/>
      <c r="C11" s="28"/>
      <c r="D11" s="29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853605</v>
      </c>
      <c r="K11" s="15">
        <f t="shared" si="4"/>
        <v>41046395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7">
        <v>853605</v>
      </c>
      <c r="K12" s="18">
        <f>+H12-J12</f>
        <v>41046395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33" t="s">
        <v>39</v>
      </c>
      <c r="B13" s="33"/>
      <c r="C13" s="33"/>
      <c r="D13" s="34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11339153</v>
      </c>
      <c r="K13" s="15">
        <f t="shared" si="6"/>
        <v>11466847</v>
      </c>
      <c r="L13" s="15">
        <f t="shared" si="6"/>
        <v>11339153</v>
      </c>
      <c r="M13" s="14">
        <f t="shared" si="5"/>
        <v>0.49720042971147943</v>
      </c>
      <c r="N13" s="15">
        <f t="shared" si="6"/>
        <v>11339153</v>
      </c>
      <c r="O13" s="14">
        <f t="shared" si="1"/>
        <v>0.49720042971147943</v>
      </c>
      <c r="P13" s="15">
        <f t="shared" si="6"/>
        <v>11339153</v>
      </c>
      <c r="Q13" s="15">
        <f t="shared" si="6"/>
        <v>11339153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118000</v>
      </c>
      <c r="K14" s="18">
        <f t="shared" ref="K14:K15" si="7">+H14-J14</f>
        <v>5188000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22">
        <v>11221153</v>
      </c>
      <c r="K15" s="18">
        <f t="shared" si="7"/>
        <v>6278847</v>
      </c>
      <c r="L15" s="22">
        <v>11221153</v>
      </c>
      <c r="M15" s="17">
        <f t="shared" si="5"/>
        <v>0.64120874285714291</v>
      </c>
      <c r="N15" s="22">
        <v>11221153</v>
      </c>
      <c r="O15" s="17">
        <f t="shared" si="1"/>
        <v>0.64120874285714291</v>
      </c>
      <c r="P15" s="22">
        <v>11221153</v>
      </c>
      <c r="Q15" s="22">
        <v>11221153</v>
      </c>
    </row>
    <row r="16" spans="1:20" ht="30.75" customHeight="1" x14ac:dyDescent="0.25">
      <c r="A16" s="28" t="s">
        <v>40</v>
      </c>
      <c r="B16" s="28" t="s">
        <v>1</v>
      </c>
      <c r="C16" s="28" t="s">
        <v>1</v>
      </c>
      <c r="D16" s="29" t="s">
        <v>1</v>
      </c>
      <c r="E16" s="15">
        <f>+E13+E11+E9+E5</f>
        <v>5800706000</v>
      </c>
      <c r="F16" s="15">
        <f t="shared" ref="F16:I16" si="8">+F5+F9+F11+F13</f>
        <v>217100000</v>
      </c>
      <c r="G16" s="15">
        <f t="shared" si="8"/>
        <v>53100000</v>
      </c>
      <c r="H16" s="15">
        <f t="shared" si="8"/>
        <v>5964706000</v>
      </c>
      <c r="I16" s="15">
        <f t="shared" si="8"/>
        <v>0</v>
      </c>
      <c r="J16" s="15">
        <f>+J5+J9+J11+J13</f>
        <v>5825825432</v>
      </c>
      <c r="K16" s="15">
        <f>+K5+K9+K11+K13</f>
        <v>138880568</v>
      </c>
      <c r="L16" s="15">
        <f>+L5+L9+L11+L13</f>
        <v>5825825432</v>
      </c>
      <c r="M16" s="14">
        <f>+L16/H16</f>
        <v>0.97671627604109912</v>
      </c>
      <c r="N16" s="15">
        <f>+N5+N9+N11+N13</f>
        <v>5820062735</v>
      </c>
      <c r="O16" s="16">
        <f>+N16/H16</f>
        <v>0.97575014342701882</v>
      </c>
      <c r="P16" s="15">
        <f>+P5+P9+P11+P13</f>
        <v>5820062735</v>
      </c>
      <c r="Q16" s="15">
        <f>+Q5+Q9+Q11+Q13</f>
        <v>5820062735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7" t="s">
        <v>46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baseColWidth="10" defaultRowHeight="15" x14ac:dyDescent="0.25"/>
  <cols>
    <col min="1" max="1" width="27.28515625" style="3" customWidth="1"/>
    <col min="2" max="2" width="13.5703125" style="3" customWidth="1"/>
    <col min="3" max="3" width="14" style="3" customWidth="1"/>
    <col min="4" max="4" width="10.140625" style="3" customWidth="1"/>
    <col min="5" max="5" width="13.42578125" style="3" customWidth="1"/>
    <col min="6" max="6" width="10.85546875" style="3" customWidth="1"/>
    <col min="7" max="7" width="13.140625" style="3" customWidth="1"/>
    <col min="8" max="8" width="0" style="3" hidden="1" customWidth="1"/>
    <col min="9" max="9" width="6.42578125" style="3" customWidth="1"/>
    <col min="10" max="14" width="11.42578125" style="3"/>
    <col min="15" max="15" width="17.140625" style="3" customWidth="1"/>
    <col min="16" max="16384" width="11.42578125" style="3"/>
  </cols>
  <sheetData>
    <row r="1" spans="1:10" ht="30" customHeight="1" x14ac:dyDescent="0.25">
      <c r="A1" s="51" t="s">
        <v>8</v>
      </c>
      <c r="B1" s="51" t="s">
        <v>12</v>
      </c>
      <c r="C1" s="51" t="s">
        <v>15</v>
      </c>
      <c r="D1" s="51" t="s">
        <v>41</v>
      </c>
      <c r="E1" s="51" t="s">
        <v>16</v>
      </c>
      <c r="F1" s="51" t="s">
        <v>41</v>
      </c>
      <c r="G1" s="51" t="s">
        <v>18</v>
      </c>
      <c r="H1" s="52"/>
      <c r="I1" s="52"/>
      <c r="J1" s="35"/>
    </row>
    <row r="2" spans="1:10" ht="30" customHeight="1" x14ac:dyDescent="0.25">
      <c r="A2" s="53" t="s">
        <v>37</v>
      </c>
      <c r="B2" s="57">
        <v>5663000000</v>
      </c>
      <c r="C2" s="57">
        <v>5579803851</v>
      </c>
      <c r="D2" s="50">
        <v>0.98530882058979341</v>
      </c>
      <c r="E2" s="57">
        <v>5579803851</v>
      </c>
      <c r="F2" s="50">
        <v>0.98530882058979341</v>
      </c>
      <c r="G2" s="57">
        <v>5579803851</v>
      </c>
      <c r="H2" s="54">
        <f t="shared" ref="H2" si="0">+H3+H4+H5</f>
        <v>0</v>
      </c>
      <c r="I2" s="52"/>
      <c r="J2" s="35"/>
    </row>
    <row r="3" spans="1:10" ht="33" customHeight="1" x14ac:dyDescent="0.25">
      <c r="A3" s="49" t="s">
        <v>23</v>
      </c>
      <c r="B3" s="58">
        <v>3813000000</v>
      </c>
      <c r="C3" s="58">
        <v>3772542193</v>
      </c>
      <c r="D3" s="55">
        <v>0.98938950773669032</v>
      </c>
      <c r="E3" s="58">
        <v>3772542193</v>
      </c>
      <c r="F3" s="55">
        <v>0.98938950773669032</v>
      </c>
      <c r="G3" s="58">
        <v>3772542193</v>
      </c>
      <c r="H3" s="52"/>
      <c r="I3" s="52"/>
      <c r="J3" s="45" t="s">
        <v>43</v>
      </c>
    </row>
    <row r="4" spans="1:10" ht="33" customHeight="1" x14ac:dyDescent="0.25">
      <c r="A4" s="49" t="s">
        <v>25</v>
      </c>
      <c r="B4" s="58">
        <v>1349000000</v>
      </c>
      <c r="C4" s="58">
        <v>1337744626</v>
      </c>
      <c r="D4" s="55">
        <v>0.99165650555967388</v>
      </c>
      <c r="E4" s="58">
        <v>1337744626</v>
      </c>
      <c r="F4" s="55">
        <v>0.99165650555967388</v>
      </c>
      <c r="G4" s="58">
        <v>1337744626</v>
      </c>
      <c r="H4" s="52"/>
      <c r="I4" s="52"/>
      <c r="J4" s="35"/>
    </row>
    <row r="5" spans="1:10" ht="33" customHeight="1" x14ac:dyDescent="0.25">
      <c r="A5" s="49" t="s">
        <v>27</v>
      </c>
      <c r="B5" s="58">
        <v>501000000</v>
      </c>
      <c r="C5" s="58">
        <v>469517032</v>
      </c>
      <c r="D5" s="55">
        <v>0.93715974451097805</v>
      </c>
      <c r="E5" s="58">
        <v>469517032</v>
      </c>
      <c r="F5" s="55">
        <v>0.93715974451097805</v>
      </c>
      <c r="G5" s="58">
        <v>469517032</v>
      </c>
      <c r="H5" s="52"/>
      <c r="I5" s="52"/>
      <c r="J5" s="35"/>
    </row>
    <row r="6" spans="1:10" ht="29.25" customHeight="1" x14ac:dyDescent="0.25">
      <c r="A6" s="53" t="s">
        <v>42</v>
      </c>
      <c r="B6" s="57">
        <v>237000000</v>
      </c>
      <c r="C6" s="57">
        <v>233828823</v>
      </c>
      <c r="D6" s="50">
        <v>0.98661950632911388</v>
      </c>
      <c r="E6" s="57">
        <v>228066126</v>
      </c>
      <c r="F6" s="50">
        <v>0.96230432911392405</v>
      </c>
      <c r="G6" s="57">
        <v>228066126</v>
      </c>
      <c r="H6" s="46">
        <f t="shared" ref="H6" si="1">+H7</f>
        <v>0</v>
      </c>
      <c r="I6" s="52"/>
      <c r="J6" s="35"/>
    </row>
    <row r="7" spans="1:10" ht="33" customHeight="1" x14ac:dyDescent="0.25">
      <c r="A7" s="49" t="s">
        <v>29</v>
      </c>
      <c r="B7" s="59">
        <v>237000000</v>
      </c>
      <c r="C7" s="58">
        <v>233828823</v>
      </c>
      <c r="D7" s="55">
        <v>0.98661950632911388</v>
      </c>
      <c r="E7" s="58">
        <v>228066126</v>
      </c>
      <c r="F7" s="55">
        <v>0.96230432911392405</v>
      </c>
      <c r="G7" s="58">
        <v>228066126</v>
      </c>
      <c r="H7" s="52"/>
      <c r="I7" s="52"/>
      <c r="J7" s="35"/>
    </row>
    <row r="8" spans="1:10" ht="33" customHeight="1" x14ac:dyDescent="0.25">
      <c r="A8" s="53" t="s">
        <v>38</v>
      </c>
      <c r="B8" s="57">
        <v>41900000</v>
      </c>
      <c r="C8" s="57">
        <v>853605</v>
      </c>
      <c r="D8" s="50">
        <v>2.0372434367541766E-2</v>
      </c>
      <c r="E8" s="57">
        <v>853605</v>
      </c>
      <c r="F8" s="50">
        <v>2.0372434367541766E-2</v>
      </c>
      <c r="G8" s="57">
        <v>853605</v>
      </c>
      <c r="H8" s="46">
        <f t="shared" ref="H8" si="2">+H9</f>
        <v>0</v>
      </c>
      <c r="I8" s="52"/>
      <c r="J8" s="35"/>
    </row>
    <row r="9" spans="1:10" ht="33" customHeight="1" x14ac:dyDescent="0.25">
      <c r="A9" s="49" t="s">
        <v>31</v>
      </c>
      <c r="B9" s="58">
        <v>41900000</v>
      </c>
      <c r="C9" s="58">
        <v>853605</v>
      </c>
      <c r="D9" s="55">
        <v>2.0372434367541766E-2</v>
      </c>
      <c r="E9" s="58">
        <v>853605</v>
      </c>
      <c r="F9" s="55">
        <v>2.0372434367541766E-2</v>
      </c>
      <c r="G9" s="58">
        <v>853605</v>
      </c>
      <c r="H9" s="52"/>
      <c r="I9" s="52"/>
      <c r="J9" s="35"/>
    </row>
    <row r="10" spans="1:10" ht="41.25" customHeight="1" x14ac:dyDescent="0.25">
      <c r="A10" s="53" t="s">
        <v>39</v>
      </c>
      <c r="B10" s="57">
        <v>22806000</v>
      </c>
      <c r="C10" s="57">
        <v>11339153</v>
      </c>
      <c r="D10" s="50">
        <v>0.49720042971147943</v>
      </c>
      <c r="E10" s="57">
        <v>11339153</v>
      </c>
      <c r="F10" s="50">
        <v>0.49720042971147943</v>
      </c>
      <c r="G10" s="57">
        <v>11339153</v>
      </c>
      <c r="H10" s="46">
        <f t="shared" ref="H10" si="3">+H11+H12</f>
        <v>0</v>
      </c>
      <c r="I10" s="52"/>
      <c r="J10" s="35"/>
    </row>
    <row r="11" spans="1:10" ht="33" customHeight="1" x14ac:dyDescent="0.25">
      <c r="A11" s="49" t="s">
        <v>33</v>
      </c>
      <c r="B11" s="58">
        <v>5306000</v>
      </c>
      <c r="C11" s="58">
        <v>118000</v>
      </c>
      <c r="D11" s="55">
        <v>2.2238974745571051E-2</v>
      </c>
      <c r="E11" s="58">
        <v>118000</v>
      </c>
      <c r="F11" s="55">
        <v>2.2238974745571051E-2</v>
      </c>
      <c r="G11" s="58">
        <v>118000</v>
      </c>
      <c r="H11" s="52"/>
      <c r="I11" s="52"/>
      <c r="J11" s="35"/>
    </row>
    <row r="12" spans="1:10" ht="33" customHeight="1" x14ac:dyDescent="0.25">
      <c r="A12" s="49" t="s">
        <v>36</v>
      </c>
      <c r="B12" s="58">
        <v>17500000</v>
      </c>
      <c r="C12" s="58">
        <v>11221153</v>
      </c>
      <c r="D12" s="55">
        <v>0.64120874285714291</v>
      </c>
      <c r="E12" s="58">
        <v>11221153</v>
      </c>
      <c r="F12" s="55">
        <v>0.64120874285714291</v>
      </c>
      <c r="G12" s="58">
        <v>11221153</v>
      </c>
      <c r="H12" s="52"/>
      <c r="I12" s="52"/>
      <c r="J12" s="35"/>
    </row>
    <row r="13" spans="1:10" ht="30.75" customHeight="1" x14ac:dyDescent="0.25">
      <c r="A13" s="56" t="s">
        <v>40</v>
      </c>
      <c r="B13" s="57">
        <v>5964706000</v>
      </c>
      <c r="C13" s="57">
        <v>5825825432</v>
      </c>
      <c r="D13" s="50">
        <v>0.97671627604109912</v>
      </c>
      <c r="E13" s="57">
        <v>5820062735</v>
      </c>
      <c r="F13" s="50">
        <v>0.97575014342701882</v>
      </c>
      <c r="G13" s="57">
        <v>5820062735</v>
      </c>
      <c r="H13" s="46">
        <f>+H2+H6+H8+H10</f>
        <v>0</v>
      </c>
      <c r="I13" s="52"/>
      <c r="J13" s="35"/>
    </row>
    <row r="14" spans="1:10" x14ac:dyDescent="0.25">
      <c r="A14" s="47" t="s">
        <v>1</v>
      </c>
      <c r="B14" s="60" t="s">
        <v>1</v>
      </c>
      <c r="C14" s="60" t="s">
        <v>1</v>
      </c>
      <c r="D14" s="48"/>
      <c r="E14" s="60" t="s">
        <v>1</v>
      </c>
      <c r="F14" s="48"/>
      <c r="G14" s="60" t="s">
        <v>1</v>
      </c>
      <c r="H14" s="35"/>
      <c r="I14" s="35"/>
      <c r="J14" s="35"/>
    </row>
    <row r="15" spans="1:10" x14ac:dyDescent="0.25">
      <c r="C15" s="21"/>
    </row>
    <row r="16" spans="1:10" ht="162.7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</row>
  </sheetData>
  <mergeCells count="1">
    <mergeCell ref="A16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D9"/>
    </sheetView>
  </sheetViews>
  <sheetFormatPr baseColWidth="10" defaultRowHeight="15" x14ac:dyDescent="0.25"/>
  <cols>
    <col min="1" max="1" width="42.85546875" style="3" customWidth="1"/>
    <col min="2" max="2" width="22" style="3" customWidth="1"/>
    <col min="3" max="3" width="0" style="3" hidden="1" customWidth="1"/>
    <col min="4" max="4" width="24.140625" style="3" customWidth="1"/>
    <col min="5" max="9" width="11.42578125" style="3"/>
    <col min="10" max="10" width="17.140625" style="3" customWidth="1"/>
    <col min="11" max="16384" width="11.42578125" style="3"/>
  </cols>
  <sheetData>
    <row r="1" spans="1:4" ht="33.75" customHeight="1" x14ac:dyDescent="0.25">
      <c r="A1" s="1" t="s">
        <v>0</v>
      </c>
      <c r="B1" s="2" t="s">
        <v>1</v>
      </c>
    </row>
    <row r="2" spans="1:4" ht="26.25" customHeight="1" x14ac:dyDescent="0.25">
      <c r="A2" s="1" t="s">
        <v>2</v>
      </c>
      <c r="B2" s="24"/>
    </row>
    <row r="3" spans="1:4" ht="29.25" customHeight="1" x14ac:dyDescent="0.25">
      <c r="A3" s="11" t="s">
        <v>4</v>
      </c>
      <c r="B3" s="2" t="s">
        <v>1</v>
      </c>
    </row>
    <row r="4" spans="1:4" ht="30.75" customHeight="1" x14ac:dyDescent="0.25">
      <c r="A4" s="43" t="s">
        <v>5</v>
      </c>
      <c r="B4" s="43" t="s">
        <v>53</v>
      </c>
      <c r="C4" s="44"/>
      <c r="D4" s="43" t="s">
        <v>54</v>
      </c>
    </row>
    <row r="5" spans="1:4" ht="30" customHeight="1" x14ac:dyDescent="0.25">
      <c r="A5" s="41" t="s">
        <v>37</v>
      </c>
      <c r="B5" s="42">
        <v>5663000000</v>
      </c>
      <c r="C5" s="42" t="e">
        <f>+#REF!+#REF!+#REF!</f>
        <v>#REF!</v>
      </c>
      <c r="D5" s="42">
        <v>5699500000</v>
      </c>
    </row>
    <row r="6" spans="1:4" ht="29.25" customHeight="1" x14ac:dyDescent="0.25">
      <c r="A6" s="41" t="s">
        <v>42</v>
      </c>
      <c r="B6" s="42">
        <v>237000000</v>
      </c>
      <c r="C6" s="42" t="e">
        <f>+#REF!</f>
        <v>#REF!</v>
      </c>
      <c r="D6" s="42">
        <v>275500000</v>
      </c>
    </row>
    <row r="7" spans="1:4" ht="33" customHeight="1" x14ac:dyDescent="0.25">
      <c r="A7" s="41" t="s">
        <v>38</v>
      </c>
      <c r="B7" s="42">
        <v>41900000</v>
      </c>
      <c r="C7" s="42" t="e">
        <f>+#REF!</f>
        <v>#REF!</v>
      </c>
      <c r="D7" s="42">
        <v>10000000</v>
      </c>
    </row>
    <row r="8" spans="1:4" ht="41.25" customHeight="1" x14ac:dyDescent="0.25">
      <c r="A8" s="41" t="s">
        <v>39</v>
      </c>
      <c r="B8" s="42">
        <v>22806000</v>
      </c>
      <c r="C8" s="42" t="e">
        <f>+#REF!+#REF!</f>
        <v>#REF!</v>
      </c>
      <c r="D8" s="42">
        <v>25000000</v>
      </c>
    </row>
    <row r="9" spans="1:4" ht="30.75" customHeight="1" x14ac:dyDescent="0.25">
      <c r="A9" s="37" t="s">
        <v>40</v>
      </c>
      <c r="B9" s="38">
        <v>5964706000</v>
      </c>
      <c r="C9" s="38" t="e">
        <f>+C5+C6+C7+C8</f>
        <v>#REF!</v>
      </c>
      <c r="D9" s="38">
        <f>SUM(D5:D8)</f>
        <v>6010000000</v>
      </c>
    </row>
    <row r="10" spans="1:4" x14ac:dyDescent="0.25">
      <c r="A10" s="36" t="s">
        <v>1</v>
      </c>
      <c r="B10" s="39" t="s">
        <v>1</v>
      </c>
      <c r="C10" s="40"/>
      <c r="D10" s="40"/>
    </row>
    <row r="12" spans="1:4" ht="162.75" customHeight="1" x14ac:dyDescent="0.25">
      <c r="A12" s="27" t="s">
        <v>46</v>
      </c>
      <c r="B12" s="27"/>
      <c r="C12" s="27"/>
      <c r="D12" s="27"/>
    </row>
  </sheetData>
  <mergeCells count="1">
    <mergeCell ref="A12:D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baseColWidth="10" defaultRowHeight="15" x14ac:dyDescent="0.25"/>
  <cols>
    <col min="1" max="1" width="25.7109375" customWidth="1"/>
    <col min="3" max="3" width="11.42578125" style="25"/>
  </cols>
  <sheetData>
    <row r="1" spans="1:5" x14ac:dyDescent="0.25">
      <c r="B1">
        <v>2019</v>
      </c>
      <c r="C1">
        <v>2020</v>
      </c>
      <c r="D1">
        <v>2019</v>
      </c>
      <c r="E1">
        <v>2020</v>
      </c>
    </row>
    <row r="2" spans="1:5" x14ac:dyDescent="0.25">
      <c r="A2" t="s">
        <v>47</v>
      </c>
      <c r="B2" s="25">
        <v>5542</v>
      </c>
      <c r="C2" s="25">
        <v>5964.7</v>
      </c>
    </row>
    <row r="3" spans="1:5" x14ac:dyDescent="0.25">
      <c r="A3" t="s">
        <v>48</v>
      </c>
      <c r="B3" s="25">
        <v>5408.6</v>
      </c>
      <c r="C3" s="25">
        <v>5825.8</v>
      </c>
      <c r="D3" s="26">
        <f>+B3/B2</f>
        <v>0.97592926741248653</v>
      </c>
      <c r="E3" s="26">
        <f>+C3/C2</f>
        <v>0.97671299478599094</v>
      </c>
    </row>
    <row r="4" spans="1:5" x14ac:dyDescent="0.25">
      <c r="A4" t="s">
        <v>49</v>
      </c>
      <c r="B4" s="25">
        <v>5407</v>
      </c>
      <c r="C4" s="25">
        <v>5820</v>
      </c>
      <c r="D4" s="26">
        <f>+B4/B2</f>
        <v>0.97564056297365576</v>
      </c>
      <c r="E4" s="26">
        <f>+C4/C2</f>
        <v>0.97574060723925771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C4"/>
    </sheetView>
  </sheetViews>
  <sheetFormatPr baseColWidth="10" defaultRowHeight="15" x14ac:dyDescent="0.25"/>
  <cols>
    <col min="1" max="1" width="16" customWidth="1"/>
  </cols>
  <sheetData>
    <row r="1" spans="1:4" x14ac:dyDescent="0.25">
      <c r="B1">
        <v>2019</v>
      </c>
      <c r="C1">
        <v>2020</v>
      </c>
    </row>
    <row r="2" spans="1:4" x14ac:dyDescent="0.25">
      <c r="A2" t="s">
        <v>50</v>
      </c>
      <c r="B2" s="25">
        <v>53516.1</v>
      </c>
      <c r="C2" s="25">
        <v>32524.97</v>
      </c>
      <c r="D2" s="25"/>
    </row>
    <row r="3" spans="1:4" x14ac:dyDescent="0.25">
      <c r="A3" t="s">
        <v>51</v>
      </c>
      <c r="B3" s="25">
        <v>710209.46</v>
      </c>
      <c r="C3" s="25">
        <v>527973.65</v>
      </c>
      <c r="D3" s="25"/>
    </row>
    <row r="4" spans="1:4" x14ac:dyDescent="0.25">
      <c r="A4" t="s">
        <v>52</v>
      </c>
      <c r="B4" s="25">
        <v>-656693.36</v>
      </c>
      <c r="C4" s="25">
        <v>-495448.68</v>
      </c>
      <c r="D4" s="25"/>
    </row>
    <row r="5" spans="1:4" x14ac:dyDescent="0.25">
      <c r="B5" s="25">
        <f>+B3+B4</f>
        <v>53516.099999999977</v>
      </c>
      <c r="C5" s="25">
        <f>+C3+C4</f>
        <v>32524.97000000003</v>
      </c>
      <c r="D5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EJECUCION PRESUPUESTAL </vt:lpstr>
      <vt:lpstr>Hoja3</vt:lpstr>
      <vt:lpstr>Hoja1</vt:lpstr>
      <vt:lpstr>GRAFICA</vt:lpstr>
      <vt:lpstr>Hoja2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2021-08-18T04:41:54Z</dcterms:modified>
</cp:coreProperties>
</file>