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 activeTab="1"/>
  </bookViews>
  <sheets>
    <sheet name="EJECUCION PRESUPUESTAL 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J12" i="2"/>
  <c r="H12" i="2"/>
  <c r="E11" i="2"/>
  <c r="L11" i="2" s="1"/>
  <c r="O10" i="2"/>
  <c r="N10" i="2"/>
  <c r="M10" i="2"/>
  <c r="K10" i="2"/>
  <c r="I10" i="2"/>
  <c r="J10" i="2" s="1"/>
  <c r="G10" i="2"/>
  <c r="F10" i="2"/>
  <c r="E10" i="2"/>
  <c r="L10" i="2" s="1"/>
  <c r="D10" i="2"/>
  <c r="C10" i="2"/>
  <c r="B10" i="2"/>
  <c r="L9" i="2"/>
  <c r="E9" i="2"/>
  <c r="H9" i="2" s="1"/>
  <c r="H8" i="2" s="1"/>
  <c r="O8" i="2"/>
  <c r="N8" i="2"/>
  <c r="M8" i="2"/>
  <c r="K8" i="2"/>
  <c r="I8" i="2"/>
  <c r="G8" i="2"/>
  <c r="F8" i="2"/>
  <c r="D8" i="2"/>
  <c r="C8" i="2"/>
  <c r="B8" i="2"/>
  <c r="L7" i="2"/>
  <c r="J7" i="2"/>
  <c r="H7" i="2"/>
  <c r="H6" i="2" s="1"/>
  <c r="O6" i="2"/>
  <c r="N6" i="2"/>
  <c r="M6" i="2"/>
  <c r="K6" i="2"/>
  <c r="I6" i="2"/>
  <c r="G6" i="2"/>
  <c r="F6" i="2"/>
  <c r="E6" i="2"/>
  <c r="D6" i="2"/>
  <c r="C6" i="2"/>
  <c r="B6" i="2"/>
  <c r="L5" i="2"/>
  <c r="J5" i="2"/>
  <c r="H5" i="2"/>
  <c r="L4" i="2"/>
  <c r="J4" i="2"/>
  <c r="H4" i="2"/>
  <c r="L3" i="2"/>
  <c r="J3" i="2"/>
  <c r="H3" i="2"/>
  <c r="O2" i="2"/>
  <c r="N2" i="2"/>
  <c r="M2" i="2"/>
  <c r="K2" i="2"/>
  <c r="K13" i="2" s="1"/>
  <c r="I2" i="2"/>
  <c r="G2" i="2"/>
  <c r="F2" i="2"/>
  <c r="E2" i="2"/>
  <c r="D2" i="2"/>
  <c r="C2" i="2"/>
  <c r="B2" i="2"/>
  <c r="I13" i="2" l="1"/>
  <c r="N13" i="2"/>
  <c r="J9" i="2"/>
  <c r="J2" i="2"/>
  <c r="O13" i="2"/>
  <c r="H2" i="2"/>
  <c r="D13" i="2"/>
  <c r="J6" i="2"/>
  <c r="F13" i="2"/>
  <c r="L6" i="2"/>
  <c r="B13" i="2"/>
  <c r="C13" i="2"/>
  <c r="G13" i="2"/>
  <c r="M13" i="2"/>
  <c r="H11" i="2"/>
  <c r="H10" i="2" s="1"/>
  <c r="H13" i="2" s="1"/>
  <c r="L2" i="2"/>
  <c r="J11" i="2"/>
  <c r="E8" i="2"/>
  <c r="J8" i="2" s="1"/>
  <c r="M16" i="1"/>
  <c r="L8" i="2" l="1"/>
  <c r="E13" i="2"/>
  <c r="H14" i="1"/>
  <c r="K14" i="1" s="1"/>
  <c r="H12" i="1"/>
  <c r="I13" i="1"/>
  <c r="I11" i="1"/>
  <c r="I5" i="1"/>
  <c r="K15" i="1"/>
  <c r="K10" i="1"/>
  <c r="I9" i="1"/>
  <c r="L13" i="2" l="1"/>
  <c r="J13" i="2"/>
  <c r="I16" i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O16" i="1" l="1"/>
</calcChain>
</file>

<file path=xl/sharedStrings.xml><?xml version="1.0" encoding="utf-8"?>
<sst xmlns="http://schemas.openxmlformats.org/spreadsheetml/2006/main" count="133" uniqueCount="47">
  <si>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</si>
  <si>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</si>
  <si>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</si>
  <si>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</si>
  <si>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</si>
  <si>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</si>
  <si>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</si>
  <si>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</si>
  <si>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</si>
  <si>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</si>
  <si>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</si>
  <si>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</si>
  <si>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</si>
  <si>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</si>
  <si>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</si>
  <si>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</si>
  <si>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</si>
  <si>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</si>
  <si>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</si>
  <si>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</si>
  <si>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</si>
  <si>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</si>
  <si>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</si>
  <si>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</si>
  <si>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</si>
  <si>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</si>
  <si>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</si>
  <si>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</si>
  <si>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</si>
  <si>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</si>
  <si>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</si>
  <si>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</si>
  <si>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</si>
  <si>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</si>
  <si>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</si>
  <si>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</si>
  <si>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</si>
  <si>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</si>
  <si>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</si>
  <si>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</si>
  <si>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</si>
  <si>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</si>
  <si>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</si>
  <si>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</si>
  <si>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</si>
  <si>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Enero-Junio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</si>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</sst>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&quot;$&quot;#,##0.0000"/>
    <numFmt numFmtId="168" formatCode="&quot;$&quot;#,##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165" fontId="2" fillId="2" borderId="3" xfId="0" applyNumberFormat="1" applyFont="1" applyFill="1" applyBorder="1" applyAlignment="1">
      <alignment horizontal="right" vertical="center" wrapText="1" readingOrder="1"/>
    </xf>
    <xf numFmtId="164" fontId="5" fillId="2" borderId="3" xfId="0" applyNumberFormat="1" applyFont="1" applyFill="1" applyBorder="1" applyAlignment="1">
      <alignment horizontal="right" vertical="center" wrapText="1" readingOrder="1"/>
    </xf>
    <xf numFmtId="0" fontId="4" fillId="0" borderId="8" xfId="0" applyNumberFormat="1" applyFont="1" applyFill="1" applyBorder="1" applyAlignment="1">
      <alignment horizontal="left" vertical="center" wrapText="1" readingOrder="1"/>
    </xf>
    <xf numFmtId="0" fontId="5" fillId="0" borderId="8" xfId="0" applyNumberFormat="1" applyFont="1" applyFill="1" applyBorder="1" applyAlignment="1">
      <alignment horizontal="right" vertical="center" wrapText="1" readingOrder="1"/>
    </xf>
    <xf numFmtId="0" fontId="2" fillId="0" borderId="8" xfId="0" applyNumberFormat="1" applyFont="1" applyFill="1" applyBorder="1" applyAlignment="1">
      <alignment horizontal="right" vertical="center" wrapText="1" readingOrder="1"/>
    </xf>
    <xf numFmtId="0" fontId="12" fillId="3" borderId="4" xfId="0" applyNumberFormat="1" applyFont="1" applyFill="1" applyBorder="1" applyAlignment="1">
      <alignment horizontal="left" vertical="center" wrapText="1" readingOrder="1"/>
    </xf>
    <xf numFmtId="165" fontId="13" fillId="3" borderId="4" xfId="0" applyNumberFormat="1" applyFont="1" applyFill="1" applyBorder="1" applyAlignment="1">
      <alignment horizontal="right" vertical="center" wrapText="1" readingOrder="1"/>
    </xf>
    <xf numFmtId="0" fontId="15" fillId="0" borderId="4" xfId="0" applyNumberFormat="1" applyFont="1" applyFill="1" applyBorder="1" applyAlignment="1">
      <alignment horizontal="left" vertical="center" wrapText="1" readingOrder="1"/>
    </xf>
    <xf numFmtId="164" fontId="14" fillId="0" borderId="4" xfId="0" applyNumberFormat="1" applyFont="1" applyFill="1" applyBorder="1" applyAlignment="1">
      <alignment horizontal="right" vertical="center" wrapText="1" readingOrder="1"/>
    </xf>
    <xf numFmtId="10" fontId="12" fillId="4" borderId="4" xfId="1" applyNumberFormat="1" applyFont="1" applyFill="1" applyBorder="1" applyAlignment="1">
      <alignment horizontal="right" vertical="center" wrapText="1" readingOrder="1"/>
    </xf>
    <xf numFmtId="164" fontId="13" fillId="3" borderId="4" xfId="0" applyNumberFormat="1" applyFont="1" applyFill="1" applyBorder="1" applyAlignment="1">
      <alignment horizontal="right" vertical="center" wrapText="1" readingOrder="1"/>
    </xf>
    <xf numFmtId="0" fontId="14" fillId="0" borderId="4" xfId="0" applyNumberFormat="1" applyFont="1" applyFill="1" applyBorder="1" applyAlignment="1">
      <alignment horizontal="left" vertical="center" wrapText="1" readingOrder="1"/>
    </xf>
    <xf numFmtId="0" fontId="13" fillId="3" borderId="4" xfId="0" applyNumberFormat="1" applyFont="1" applyFill="1" applyBorder="1" applyAlignment="1">
      <alignment horizontal="center" vertical="center" wrapText="1" readingOrder="1"/>
    </xf>
    <xf numFmtId="165" fontId="12" fillId="4" borderId="4" xfId="0" applyNumberFormat="1" applyFont="1" applyFill="1" applyBorder="1" applyAlignment="1">
      <alignment horizontal="right" vertical="center" wrapText="1" readingOrder="1"/>
    </xf>
    <xf numFmtId="164" fontId="15" fillId="4" borderId="4" xfId="0" applyNumberFormat="1" applyFont="1" applyFill="1" applyBorder="1" applyAlignment="1">
      <alignment horizontal="right" vertical="center" wrapText="1" readingOrder="1"/>
    </xf>
    <xf numFmtId="164" fontId="15" fillId="4" borderId="4" xfId="2" applyNumberFormat="1" applyFont="1" applyFill="1" applyBorder="1" applyAlignment="1">
      <alignment horizontal="right" vertical="center" wrapText="1" readingOrder="1"/>
    </xf>
    <xf numFmtId="164" fontId="12" fillId="4" borderId="4" xfId="0" applyNumberFormat="1" applyFont="1" applyFill="1" applyBorder="1" applyAlignment="1">
      <alignment horizontal="right" vertical="center" wrapText="1" readingOrder="1"/>
    </xf>
    <xf numFmtId="0" fontId="12" fillId="3" borderId="4" xfId="0" applyNumberFormat="1" applyFont="1" applyFill="1" applyBorder="1" applyAlignment="1">
      <alignment horizontal="center" vertical="center" wrapText="1" readingOrder="1"/>
    </xf>
    <xf numFmtId="168" fontId="12" fillId="4" borderId="4" xfId="0" applyNumberFormat="1" applyFont="1" applyFill="1" applyBorder="1" applyAlignment="1">
      <alignment horizontal="right" vertical="center" wrapText="1" readingOrder="1"/>
    </xf>
    <xf numFmtId="168" fontId="15" fillId="4" borderId="4" xfId="0" applyNumberFormat="1" applyFont="1" applyFill="1" applyBorder="1" applyAlignment="1">
      <alignment horizontal="right" vertical="center" wrapText="1" readingOrder="1"/>
    </xf>
    <xf numFmtId="168" fontId="15" fillId="4" borderId="4" xfId="2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opLeftCell="E9" workbookViewId="0">
      <selection activeCell="E9" sqref="A1:XFD1048576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5" t="s">
        <v>19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6" t="s">
        <v>37</v>
      </c>
      <c r="B5" s="26"/>
      <c r="C5" s="26"/>
      <c r="D5" s="27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2513515649</v>
      </c>
      <c r="M5" s="14">
        <f>+L5/H5</f>
        <v>0.46111092441753809</v>
      </c>
      <c r="N5" s="13">
        <f t="shared" si="0"/>
        <v>2513515649</v>
      </c>
      <c r="O5" s="14">
        <f>+N5/H5</f>
        <v>0.46111092441753809</v>
      </c>
      <c r="P5" s="13">
        <f t="shared" si="0"/>
        <v>2513515649</v>
      </c>
      <c r="Q5" s="13">
        <f t="shared" si="0"/>
        <v>2513515649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7">
        <v>1682363744</v>
      </c>
      <c r="M6" s="17">
        <f>+L6/H6</f>
        <v>0.46231485133278372</v>
      </c>
      <c r="N6" s="7">
        <v>1682363744</v>
      </c>
      <c r="O6" s="17">
        <f t="shared" ref="O6:O15" si="1">+N6/H6</f>
        <v>0.46231485133278372</v>
      </c>
      <c r="P6" s="7">
        <v>1682363744</v>
      </c>
      <c r="Q6" s="7">
        <v>1682363744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7">
        <v>635255814</v>
      </c>
      <c r="M7" s="17">
        <f t="shared" ref="M7:M8" si="2">+L7/H7</f>
        <v>0.48455821052631581</v>
      </c>
      <c r="N7" s="7">
        <v>635255814</v>
      </c>
      <c r="O7" s="17">
        <f t="shared" si="1"/>
        <v>0.48455821052631581</v>
      </c>
      <c r="P7" s="7">
        <v>635255814</v>
      </c>
      <c r="Q7" s="7">
        <v>635255814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7">
        <v>195896091</v>
      </c>
      <c r="M8" s="17">
        <f t="shared" si="2"/>
        <v>0.39101016167664671</v>
      </c>
      <c r="N8" s="7">
        <v>195896091</v>
      </c>
      <c r="O8" s="17">
        <f t="shared" si="1"/>
        <v>0.39101016167664671</v>
      </c>
      <c r="P8" s="7">
        <v>195896091</v>
      </c>
      <c r="Q8" s="7">
        <v>195896091</v>
      </c>
    </row>
    <row r="9" spans="1:20" ht="29.25" customHeight="1" x14ac:dyDescent="0.25">
      <c r="A9" s="23" t="s">
        <v>42</v>
      </c>
      <c r="B9" s="23"/>
      <c r="C9" s="23"/>
      <c r="D9" s="24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213436812</v>
      </c>
      <c r="K9" s="15">
        <f t="shared" si="3"/>
        <v>23563188</v>
      </c>
      <c r="L9" s="15">
        <f t="shared" si="3"/>
        <v>158207677</v>
      </c>
      <c r="M9" s="14">
        <f>+L9/H9</f>
        <v>0.55511465614035083</v>
      </c>
      <c r="N9" s="15">
        <f t="shared" si="3"/>
        <v>36480544</v>
      </c>
      <c r="O9" s="14">
        <f t="shared" si="1"/>
        <v>0.12800190877192982</v>
      </c>
      <c r="P9" s="15">
        <f t="shared" si="3"/>
        <v>36480544</v>
      </c>
      <c r="Q9" s="15">
        <f t="shared" si="3"/>
        <v>36480544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7">
        <v>213436812</v>
      </c>
      <c r="K10" s="18">
        <f>+H10-I10-J10</f>
        <v>23563188</v>
      </c>
      <c r="L10" s="7">
        <v>158207677</v>
      </c>
      <c r="M10" s="17">
        <f>+L10/H10</f>
        <v>0.55511465614035083</v>
      </c>
      <c r="N10" s="7">
        <v>36480544</v>
      </c>
      <c r="O10" s="17">
        <f t="shared" si="1"/>
        <v>0.12800190877192982</v>
      </c>
      <c r="P10" s="7">
        <v>36480544</v>
      </c>
      <c r="Q10" s="7">
        <v>36480544</v>
      </c>
    </row>
    <row r="11" spans="1:20" ht="33" customHeight="1" x14ac:dyDescent="0.25">
      <c r="A11" s="23" t="s">
        <v>38</v>
      </c>
      <c r="B11" s="23"/>
      <c r="C11" s="23"/>
      <c r="D11" s="24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7">
        <v>23529402</v>
      </c>
      <c r="K12" s="18">
        <f>+H12-J12</f>
        <v>18370598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28" t="s">
        <v>39</v>
      </c>
      <c r="B13" s="28"/>
      <c r="C13" s="28"/>
      <c r="D13" s="29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4201950</v>
      </c>
      <c r="K13" s="15">
        <f t="shared" si="6"/>
        <v>18604050</v>
      </c>
      <c r="L13" s="15">
        <f t="shared" si="6"/>
        <v>118000</v>
      </c>
      <c r="M13" s="14">
        <f t="shared" si="5"/>
        <v>5.1740769972814168E-3</v>
      </c>
      <c r="N13" s="15">
        <f t="shared" si="6"/>
        <v>118000</v>
      </c>
      <c r="O13" s="14">
        <f t="shared" si="1"/>
        <v>5.1740769972814168E-3</v>
      </c>
      <c r="P13" s="15">
        <f t="shared" si="6"/>
        <v>118000</v>
      </c>
      <c r="Q13" s="15">
        <f t="shared" si="6"/>
        <v>118000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3" t="s">
        <v>40</v>
      </c>
      <c r="B16" s="23" t="s">
        <v>1</v>
      </c>
      <c r="C16" s="23" t="s">
        <v>1</v>
      </c>
      <c r="D16" s="24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5692168164</v>
      </c>
      <c r="K16" s="15">
        <f>+K5+K9+K11+K13</f>
        <v>60537836</v>
      </c>
      <c r="L16" s="15">
        <f>+L5+L9+L11+L13</f>
        <v>2672694931</v>
      </c>
      <c r="M16" s="14">
        <f>+L16/H16</f>
        <v>0.46075338605335281</v>
      </c>
      <c r="N16" s="15">
        <f>+N5+N9+N11+N13</f>
        <v>2550967798</v>
      </c>
      <c r="O16" s="16">
        <f>+N16/H16</f>
        <v>0.4397685036959294</v>
      </c>
      <c r="P16" s="15">
        <f>+P5+P9+P11+P13</f>
        <v>2550967798</v>
      </c>
      <c r="Q16" s="15">
        <f>+Q5+Q9+Q11+Q13</f>
        <v>2550967798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20" spans="1:17" x14ac:dyDescent="0.25">
      <c r="L20" s="21"/>
    </row>
    <row r="21" spans="1:17" x14ac:dyDescent="0.25">
      <c r="L21" s="22"/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sqref="A1:N13"/>
    </sheetView>
  </sheetViews>
  <sheetFormatPr baseColWidth="10" defaultRowHeight="15" x14ac:dyDescent="0.25"/>
  <cols>
    <col min="1" max="1" width="28.85546875" style="3" customWidth="1"/>
    <col min="2" max="4" width="18.85546875" style="3" hidden="1" customWidth="1"/>
    <col min="5" max="5" width="14.5703125" style="3" customWidth="1"/>
    <col min="6" max="6" width="20.140625" style="3" hidden="1" customWidth="1"/>
    <col min="7" max="7" width="18.7109375" style="3" hidden="1" customWidth="1"/>
    <col min="8" max="8" width="18.85546875" style="3" hidden="1" customWidth="1"/>
    <col min="9" max="9" width="14.85546875" style="3" customWidth="1"/>
    <col min="10" max="10" width="11" style="3" customWidth="1"/>
    <col min="11" max="11" width="14.42578125" style="3" customWidth="1"/>
    <col min="12" max="12" width="11.42578125" style="3" customWidth="1"/>
    <col min="13" max="13" width="18.85546875" style="3" hidden="1" customWidth="1"/>
    <col min="14" max="14" width="13.42578125" style="3" customWidth="1"/>
    <col min="15" max="15" width="0" style="3" hidden="1" customWidth="1"/>
    <col min="16" max="16" width="6.42578125" style="3" customWidth="1"/>
    <col min="17" max="16384" width="11.42578125" style="3"/>
  </cols>
  <sheetData>
    <row r="1" spans="1:17" s="30" customFormat="1" ht="30.75" customHeight="1" x14ac:dyDescent="0.2">
      <c r="A1" s="48" t="s">
        <v>8</v>
      </c>
      <c r="B1" s="36" t="s">
        <v>9</v>
      </c>
      <c r="C1" s="36" t="s">
        <v>10</v>
      </c>
      <c r="D1" s="36" t="s">
        <v>11</v>
      </c>
      <c r="E1" s="48" t="s">
        <v>12</v>
      </c>
      <c r="F1" s="36" t="s">
        <v>44</v>
      </c>
      <c r="G1" s="36" t="s">
        <v>13</v>
      </c>
      <c r="H1" s="36" t="s">
        <v>14</v>
      </c>
      <c r="I1" s="48" t="s">
        <v>15</v>
      </c>
      <c r="J1" s="48" t="s">
        <v>41</v>
      </c>
      <c r="K1" s="48" t="s">
        <v>16</v>
      </c>
      <c r="L1" s="48" t="s">
        <v>41</v>
      </c>
      <c r="M1" s="48" t="s">
        <v>17</v>
      </c>
      <c r="N1" s="48" t="s">
        <v>18</v>
      </c>
    </row>
    <row r="2" spans="1:17" ht="30" customHeight="1" x14ac:dyDescent="0.25">
      <c r="A2" s="36" t="s">
        <v>37</v>
      </c>
      <c r="B2" s="37">
        <f>+B3+B4+B5</f>
        <v>5451000000</v>
      </c>
      <c r="C2" s="37">
        <f t="shared" ref="C2:O2" si="0">+C3+C4+C5</f>
        <v>0</v>
      </c>
      <c r="D2" s="37">
        <f t="shared" si="0"/>
        <v>0</v>
      </c>
      <c r="E2" s="49">
        <f>+E3+E4+E5</f>
        <v>5451000000</v>
      </c>
      <c r="F2" s="44">
        <f>+F3+F4+F5</f>
        <v>0</v>
      </c>
      <c r="G2" s="44">
        <f t="shared" si="0"/>
        <v>5451000000</v>
      </c>
      <c r="H2" s="44">
        <f t="shared" si="0"/>
        <v>0</v>
      </c>
      <c r="I2" s="49">
        <f t="shared" si="0"/>
        <v>2513515649</v>
      </c>
      <c r="J2" s="40">
        <f>+I2/E2</f>
        <v>0.46111092441753809</v>
      </c>
      <c r="K2" s="49">
        <f t="shared" si="0"/>
        <v>2513515649</v>
      </c>
      <c r="L2" s="40">
        <f>+K2/E2</f>
        <v>0.46111092441753809</v>
      </c>
      <c r="M2" s="44">
        <f t="shared" si="0"/>
        <v>2513515649</v>
      </c>
      <c r="N2" s="49">
        <f t="shared" si="0"/>
        <v>2513515649</v>
      </c>
      <c r="O2" s="31">
        <f t="shared" si="0"/>
        <v>0</v>
      </c>
    </row>
    <row r="3" spans="1:17" ht="33" hidden="1" customHeight="1" x14ac:dyDescent="0.25">
      <c r="A3" s="38" t="s">
        <v>23</v>
      </c>
      <c r="B3" s="39">
        <v>3639000000</v>
      </c>
      <c r="C3" s="39">
        <v>0</v>
      </c>
      <c r="D3" s="39">
        <v>0</v>
      </c>
      <c r="E3" s="50">
        <v>3639000000</v>
      </c>
      <c r="F3" s="45">
        <v>0</v>
      </c>
      <c r="G3" s="45">
        <v>3639000000</v>
      </c>
      <c r="H3" s="46">
        <f>+E3-G3</f>
        <v>0</v>
      </c>
      <c r="I3" s="50">
        <v>1682363744</v>
      </c>
      <c r="J3" s="40">
        <f>+I3/E3</f>
        <v>0.46231485133278372</v>
      </c>
      <c r="K3" s="50">
        <v>1682363744</v>
      </c>
      <c r="L3" s="40">
        <f t="shared" ref="L3:L12" si="1">+K3/E3</f>
        <v>0.46231485133278372</v>
      </c>
      <c r="M3" s="45">
        <v>1682363744</v>
      </c>
      <c r="N3" s="50">
        <v>1682363744</v>
      </c>
      <c r="Q3" s="19" t="s">
        <v>43</v>
      </c>
    </row>
    <row r="4" spans="1:17" ht="33" hidden="1" customHeight="1" x14ac:dyDescent="0.25">
      <c r="A4" s="38" t="s">
        <v>25</v>
      </c>
      <c r="B4" s="39">
        <v>1311000000</v>
      </c>
      <c r="C4" s="39">
        <v>0</v>
      </c>
      <c r="D4" s="39">
        <v>0</v>
      </c>
      <c r="E4" s="50">
        <v>1311000000</v>
      </c>
      <c r="F4" s="45">
        <v>0</v>
      </c>
      <c r="G4" s="45">
        <v>1311000000</v>
      </c>
      <c r="H4" s="46">
        <f>+E4-G4</f>
        <v>0</v>
      </c>
      <c r="I4" s="50">
        <v>635255814</v>
      </c>
      <c r="J4" s="40">
        <f t="shared" ref="J4:J5" si="2">+I4/E4</f>
        <v>0.48455821052631581</v>
      </c>
      <c r="K4" s="50">
        <v>635255814</v>
      </c>
      <c r="L4" s="40">
        <f t="shared" si="1"/>
        <v>0.48455821052631581</v>
      </c>
      <c r="M4" s="45">
        <v>635255814</v>
      </c>
      <c r="N4" s="50">
        <v>635255814</v>
      </c>
    </row>
    <row r="5" spans="1:17" ht="33" hidden="1" customHeight="1" x14ac:dyDescent="0.25">
      <c r="A5" s="38" t="s">
        <v>27</v>
      </c>
      <c r="B5" s="39">
        <v>501000000</v>
      </c>
      <c r="C5" s="39">
        <v>0</v>
      </c>
      <c r="D5" s="39">
        <v>0</v>
      </c>
      <c r="E5" s="50">
        <v>501000000</v>
      </c>
      <c r="F5" s="45">
        <v>0</v>
      </c>
      <c r="G5" s="45">
        <v>501000000</v>
      </c>
      <c r="H5" s="46">
        <f>+E5-G5</f>
        <v>0</v>
      </c>
      <c r="I5" s="50">
        <v>195896091</v>
      </c>
      <c r="J5" s="40">
        <f t="shared" si="2"/>
        <v>0.39101016167664671</v>
      </c>
      <c r="K5" s="50">
        <v>195896091</v>
      </c>
      <c r="L5" s="40">
        <f t="shared" si="1"/>
        <v>0.39101016167664671</v>
      </c>
      <c r="M5" s="45">
        <v>195896091</v>
      </c>
      <c r="N5" s="50">
        <v>195896091</v>
      </c>
    </row>
    <row r="6" spans="1:17" ht="29.25" customHeight="1" x14ac:dyDescent="0.25">
      <c r="A6" s="36" t="s">
        <v>42</v>
      </c>
      <c r="B6" s="41">
        <f>+B7</f>
        <v>285000000</v>
      </c>
      <c r="C6" s="41">
        <f t="shared" ref="C6:O6" si="3">+C7</f>
        <v>0</v>
      </c>
      <c r="D6" s="41">
        <f t="shared" si="3"/>
        <v>0</v>
      </c>
      <c r="E6" s="49">
        <f>+E7</f>
        <v>285000000</v>
      </c>
      <c r="F6" s="47">
        <f>+F7</f>
        <v>48000000</v>
      </c>
      <c r="G6" s="47">
        <f t="shared" si="3"/>
        <v>213436812</v>
      </c>
      <c r="H6" s="47">
        <f t="shared" si="3"/>
        <v>23563188</v>
      </c>
      <c r="I6" s="49">
        <f t="shared" si="3"/>
        <v>158207677</v>
      </c>
      <c r="J6" s="40">
        <f>+I6/E6</f>
        <v>0.55511465614035083</v>
      </c>
      <c r="K6" s="49">
        <f t="shared" si="3"/>
        <v>36480544</v>
      </c>
      <c r="L6" s="40">
        <f t="shared" si="1"/>
        <v>0.12800190877192982</v>
      </c>
      <c r="M6" s="47">
        <f t="shared" si="3"/>
        <v>36480544</v>
      </c>
      <c r="N6" s="49">
        <f t="shared" si="3"/>
        <v>36480544</v>
      </c>
      <c r="O6" s="32">
        <f t="shared" si="3"/>
        <v>0</v>
      </c>
    </row>
    <row r="7" spans="1:17" ht="33" hidden="1" customHeight="1" x14ac:dyDescent="0.25">
      <c r="A7" s="36" t="s">
        <v>29</v>
      </c>
      <c r="B7" s="39">
        <v>285000000</v>
      </c>
      <c r="C7" s="39">
        <v>0</v>
      </c>
      <c r="D7" s="39">
        <v>0</v>
      </c>
      <c r="E7" s="51">
        <v>285000000</v>
      </c>
      <c r="F7" s="46">
        <v>48000000</v>
      </c>
      <c r="G7" s="45">
        <v>213436812</v>
      </c>
      <c r="H7" s="46">
        <f>+E7-F7-G7</f>
        <v>23563188</v>
      </c>
      <c r="I7" s="50">
        <v>158207677</v>
      </c>
      <c r="J7" s="40">
        <f>+I7/E7</f>
        <v>0.55511465614035083</v>
      </c>
      <c r="K7" s="50">
        <v>36480544</v>
      </c>
      <c r="L7" s="40">
        <f t="shared" si="1"/>
        <v>0.12800190877192982</v>
      </c>
      <c r="M7" s="45">
        <v>36480544</v>
      </c>
      <c r="N7" s="50">
        <v>36480544</v>
      </c>
    </row>
    <row r="8" spans="1:17" ht="33" customHeight="1" x14ac:dyDescent="0.25">
      <c r="A8" s="36" t="s">
        <v>38</v>
      </c>
      <c r="B8" s="41">
        <f>+B9</f>
        <v>47000000</v>
      </c>
      <c r="C8" s="41">
        <f t="shared" ref="C8:O8" si="4">+C9</f>
        <v>0</v>
      </c>
      <c r="D8" s="41">
        <f t="shared" si="4"/>
        <v>5100000</v>
      </c>
      <c r="E8" s="49">
        <f>+E9</f>
        <v>41900000</v>
      </c>
      <c r="F8" s="47">
        <f>+F9</f>
        <v>0</v>
      </c>
      <c r="G8" s="47">
        <f t="shared" si="4"/>
        <v>23529402</v>
      </c>
      <c r="H8" s="47">
        <f t="shared" si="4"/>
        <v>18370598</v>
      </c>
      <c r="I8" s="49">
        <f t="shared" si="4"/>
        <v>853605</v>
      </c>
      <c r="J8" s="40">
        <f t="shared" ref="J8:J12" si="5">+I8/E8</f>
        <v>2.0372434367541766E-2</v>
      </c>
      <c r="K8" s="49">
        <f t="shared" si="4"/>
        <v>853605</v>
      </c>
      <c r="L8" s="40">
        <f t="shared" si="1"/>
        <v>2.0372434367541766E-2</v>
      </c>
      <c r="M8" s="47">
        <f t="shared" si="4"/>
        <v>853605</v>
      </c>
      <c r="N8" s="49">
        <f t="shared" si="4"/>
        <v>853605</v>
      </c>
      <c r="O8" s="32">
        <f t="shared" si="4"/>
        <v>0</v>
      </c>
    </row>
    <row r="9" spans="1:17" ht="33" hidden="1" customHeight="1" x14ac:dyDescent="0.25">
      <c r="A9" s="36" t="s">
        <v>31</v>
      </c>
      <c r="B9" s="39">
        <v>47000000</v>
      </c>
      <c r="C9" s="39">
        <v>0</v>
      </c>
      <c r="D9" s="39">
        <v>5100000</v>
      </c>
      <c r="E9" s="50">
        <f>+B9-D9</f>
        <v>41900000</v>
      </c>
      <c r="F9" s="45">
        <v>0</v>
      </c>
      <c r="G9" s="45">
        <v>23529402</v>
      </c>
      <c r="H9" s="46">
        <f>+E9-G9</f>
        <v>18370598</v>
      </c>
      <c r="I9" s="50">
        <v>853605</v>
      </c>
      <c r="J9" s="40">
        <f t="shared" si="5"/>
        <v>2.0372434367541766E-2</v>
      </c>
      <c r="K9" s="50">
        <v>853605</v>
      </c>
      <c r="L9" s="40">
        <f t="shared" si="1"/>
        <v>2.0372434367541766E-2</v>
      </c>
      <c r="M9" s="45">
        <v>853605</v>
      </c>
      <c r="N9" s="50">
        <v>853605</v>
      </c>
    </row>
    <row r="10" spans="1:17" ht="41.25" customHeight="1" x14ac:dyDescent="0.25">
      <c r="A10" s="36" t="s">
        <v>39</v>
      </c>
      <c r="B10" s="41">
        <f>+B11+B12</f>
        <v>17706000</v>
      </c>
      <c r="C10" s="41">
        <f t="shared" ref="C10:O10" si="6">+C11+C12</f>
        <v>5100000</v>
      </c>
      <c r="D10" s="41">
        <f t="shared" si="6"/>
        <v>0</v>
      </c>
      <c r="E10" s="49">
        <f>+E11+E12</f>
        <v>22806000</v>
      </c>
      <c r="F10" s="47">
        <f>+F11+F12</f>
        <v>0</v>
      </c>
      <c r="G10" s="47">
        <f t="shared" si="6"/>
        <v>4201950</v>
      </c>
      <c r="H10" s="47">
        <f t="shared" si="6"/>
        <v>18604050</v>
      </c>
      <c r="I10" s="49">
        <f t="shared" si="6"/>
        <v>118000</v>
      </c>
      <c r="J10" s="40">
        <f t="shared" si="5"/>
        <v>5.1740769972814168E-3</v>
      </c>
      <c r="K10" s="49">
        <f t="shared" si="6"/>
        <v>118000</v>
      </c>
      <c r="L10" s="40">
        <f t="shared" si="1"/>
        <v>5.1740769972814168E-3</v>
      </c>
      <c r="M10" s="47">
        <f t="shared" si="6"/>
        <v>118000</v>
      </c>
      <c r="N10" s="49">
        <f t="shared" si="6"/>
        <v>118000</v>
      </c>
      <c r="O10" s="32">
        <f t="shared" si="6"/>
        <v>0</v>
      </c>
    </row>
    <row r="11" spans="1:17" ht="33" hidden="1" customHeight="1" x14ac:dyDescent="0.25">
      <c r="A11" s="42" t="s">
        <v>33</v>
      </c>
      <c r="B11" s="39">
        <v>206000</v>
      </c>
      <c r="C11" s="39">
        <v>5100000</v>
      </c>
      <c r="D11" s="39">
        <v>0</v>
      </c>
      <c r="E11" s="50">
        <f>+B11+C11</f>
        <v>5306000</v>
      </c>
      <c r="F11" s="45">
        <v>0</v>
      </c>
      <c r="G11" s="45">
        <v>4201950</v>
      </c>
      <c r="H11" s="46">
        <f t="shared" ref="H11:H12" si="7">+E11-G11</f>
        <v>1104050</v>
      </c>
      <c r="I11" s="50">
        <v>118000</v>
      </c>
      <c r="J11" s="40">
        <f t="shared" si="5"/>
        <v>2.2238974745571051E-2</v>
      </c>
      <c r="K11" s="50">
        <v>118000</v>
      </c>
      <c r="L11" s="40">
        <f t="shared" si="1"/>
        <v>2.2238974745571051E-2</v>
      </c>
      <c r="M11" s="45">
        <v>118000</v>
      </c>
      <c r="N11" s="50">
        <v>118000</v>
      </c>
    </row>
    <row r="12" spans="1:17" ht="33" hidden="1" customHeight="1" x14ac:dyDescent="0.25">
      <c r="A12" s="42" t="s">
        <v>36</v>
      </c>
      <c r="B12" s="39">
        <v>17500000</v>
      </c>
      <c r="C12" s="39">
        <v>0</v>
      </c>
      <c r="D12" s="39">
        <v>0</v>
      </c>
      <c r="E12" s="50">
        <v>17500000</v>
      </c>
      <c r="F12" s="45">
        <v>0</v>
      </c>
      <c r="G12" s="45">
        <v>0</v>
      </c>
      <c r="H12" s="46">
        <f t="shared" si="7"/>
        <v>17500000</v>
      </c>
      <c r="I12" s="50">
        <v>0</v>
      </c>
      <c r="J12" s="40">
        <f t="shared" si="5"/>
        <v>0</v>
      </c>
      <c r="K12" s="50">
        <v>0</v>
      </c>
      <c r="L12" s="40">
        <f t="shared" si="1"/>
        <v>0</v>
      </c>
      <c r="M12" s="45">
        <v>0</v>
      </c>
      <c r="N12" s="50">
        <v>0</v>
      </c>
    </row>
    <row r="13" spans="1:17" ht="30.75" customHeight="1" x14ac:dyDescent="0.25">
      <c r="A13" s="43" t="s">
        <v>46</v>
      </c>
      <c r="B13" s="41">
        <f>+B10+B8+B6+B2</f>
        <v>5800706000</v>
      </c>
      <c r="C13" s="41">
        <f t="shared" ref="C13:F13" si="8">+C2+C6+C8+C10</f>
        <v>5100000</v>
      </c>
      <c r="D13" s="41">
        <f t="shared" si="8"/>
        <v>5100000</v>
      </c>
      <c r="E13" s="49">
        <f t="shared" si="8"/>
        <v>5800706000</v>
      </c>
      <c r="F13" s="47">
        <f t="shared" si="8"/>
        <v>48000000</v>
      </c>
      <c r="G13" s="47">
        <f>+G2+G6+G8+G10</f>
        <v>5692168164</v>
      </c>
      <c r="H13" s="47">
        <f>+H2+H6+H8+H10</f>
        <v>60537836</v>
      </c>
      <c r="I13" s="49">
        <f>+I2+I6+I8+I10</f>
        <v>2672694931</v>
      </c>
      <c r="J13" s="40">
        <f>+I13/E13</f>
        <v>0.46075338605335281</v>
      </c>
      <c r="K13" s="49">
        <f>+K2+K6+K8+K10</f>
        <v>2550967798</v>
      </c>
      <c r="L13" s="40">
        <f>+K13/E13</f>
        <v>0.4397685036959294</v>
      </c>
      <c r="M13" s="47">
        <f>+M2+M6+M8+M10</f>
        <v>2550967798</v>
      </c>
      <c r="N13" s="49">
        <f>+N2+N6+N8+N10</f>
        <v>2550967798</v>
      </c>
      <c r="O13" s="32">
        <f>+O2+O6+O8+O10</f>
        <v>0</v>
      </c>
    </row>
    <row r="14" spans="1:17" x14ac:dyDescent="0.25">
      <c r="A14" s="33" t="s">
        <v>1</v>
      </c>
      <c r="B14" s="34" t="s">
        <v>1</v>
      </c>
      <c r="C14" s="34" t="s">
        <v>1</v>
      </c>
      <c r="D14" s="34" t="s">
        <v>1</v>
      </c>
      <c r="E14" s="35" t="s">
        <v>1</v>
      </c>
      <c r="F14" s="35"/>
      <c r="G14" s="35" t="s">
        <v>1</v>
      </c>
      <c r="H14" s="35" t="s">
        <v>1</v>
      </c>
      <c r="I14" s="35" t="s">
        <v>1</v>
      </c>
      <c r="J14" s="35"/>
      <c r="K14" s="35" t="s">
        <v>1</v>
      </c>
      <c r="L14" s="35"/>
      <c r="M14" s="35" t="s">
        <v>1</v>
      </c>
      <c r="N14" s="35" t="s">
        <v>1</v>
      </c>
    </row>
    <row r="17" spans="9:9" x14ac:dyDescent="0.25">
      <c r="I17" s="21"/>
    </row>
    <row r="18" spans="9:9" x14ac:dyDescent="0.25">
      <c r="I18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PRESUPUESTAL </vt:lpstr>
      <vt:lpstr>Hoja1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2020-08-27T18:41:27Z</dcterms:modified>
</cp:coreProperties>
</file>