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6/4.2 Informes Presupuestales/4.2.2. Informes de Ejecución Vigencia y Rezago Presupuestal/"/>
    </mc:Choice>
  </mc:AlternateContent>
  <xr:revisionPtr revIDLastSave="227" documentId="8_{6BDC9AAF-7ECA-4209-B21E-33290224138C}" xr6:coauthVersionLast="47" xr6:coauthVersionMax="47" xr10:uidLastSave="{B0F8376A-2685-4F3C-A0DE-A55CE1BA4B19}"/>
  <bookViews>
    <workbookView xWindow="-110" yWindow="-110" windowWidth="38620" windowHeight="21100" tabRatio="766" xr2:uid="{00000000-000D-0000-FFFF-FFFF00000000}"/>
  </bookViews>
  <sheets>
    <sheet name="ENERO" sheetId="24" r:id="rId1"/>
  </sheets>
  <definedNames>
    <definedName name="_xlnm.Print_Area" localSheetId="0">ENERO!$A$1:$R$55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4" l="1"/>
  <c r="G26" i="24"/>
  <c r="O26" i="24"/>
  <c r="M26" i="24"/>
  <c r="K26" i="24"/>
  <c r="O21" i="24" l="1"/>
  <c r="J26" i="24"/>
  <c r="L26" i="24"/>
  <c r="Q27" i="24"/>
  <c r="Q26" i="24" s="1"/>
  <c r="P27" i="24"/>
  <c r="N27" i="24"/>
  <c r="L27" i="24"/>
  <c r="J27" i="24"/>
  <c r="Q11" i="24" l="1"/>
  <c r="Q22" i="24"/>
  <c r="Q25" i="24"/>
  <c r="Q24" i="24" s="1"/>
  <c r="I10" i="24"/>
  <c r="H9" i="24"/>
  <c r="H15" i="24"/>
  <c r="H14" i="24" s="1"/>
  <c r="H20" i="24"/>
  <c r="H24" i="24"/>
  <c r="H23" i="24" s="1"/>
  <c r="H8" i="24" l="1"/>
  <c r="Q23" i="24"/>
  <c r="Q12" i="24" l="1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<sst xmlns="http://schemas.openxmlformats.org/spreadsheetml/2006/main" count="115" uniqueCount="64">
  <si>
    <t/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</si>
  <si>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</si>
  <si>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</si>
  <si>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</si>
  <si>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</si>
  <si>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</si>
  <si>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</si>
  <si>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</si>
  <si>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</si>
  <si>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</si>
  <si>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</si>
  <si>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</si>
  <si>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</si>
  <si>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</si>
  <si>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</si>
  <si>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</si>
  <si>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</si>
  <si>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</si>
  <si>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</si>
  <si>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</si>
  <si>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</si>
  <si>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</si>
  <si>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</si>
  <si>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</si>
  <si>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</si>
  <si>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</si>
  <si>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</si>
  <si>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</si>
  <si>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</si>
  <si>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</si>
  <si>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</si>
  <si>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</si>
  <si>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</si>
  <si>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</si>
  <si>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</si>
  <si>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</si>
  <si>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</si>
  <si>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</si>
  <si>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</si>
  <si>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</si>
  <si>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</si>
  <si>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</si>
  <si>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</si>
  <si>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</si>
  <si>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</si>
  <si>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</si>
  <si>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</si>
  <si>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</si>
  <si>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</si>
  <si>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</si>
  <si>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</si>
  <si>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</si>
  <si>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</si>
  <si>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</si>
  <si>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</si>
  <si>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</si>
  <si>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</si>
  <si>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</si>
  <si>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</si>
  <si>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</si>
  <si>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SSF</t>
  </si>
  <si>
    <t>CUOTA DE FISCALIZACIÓN Y AUDITAJE</t>
  </si>
  <si>
    <t>AÑO FISCAL 2026  - VIGENCIA ACTUAL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</si>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</sst>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A3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7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10" fontId="5" fillId="5" borderId="1" xfId="1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360"/>
      <color rgb="FFF2D774"/>
      <color rgb="FFFFFF99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(ENERO!$G$7,ENERO!$H$7,ENERO!$I$7,ENERO!$K$7,ENERO!$M$7,ENERO!$O$7)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(ENERO!$G$8,ENERO!$H$8,ENERO!$I$8,ENERO!$K$8,ENERO!$M$8,ENERO!$O$8)</c:f>
              <c:numCache>
                <c:formatCode>[$-1240A]"$"\ #,##0.00;\-"$"\ #,##0.00</c:formatCode>
                <c:ptCount val="5"/>
                <c:pt idx="0">
                  <c:v>18376000000</c:v>
                </c:pt>
                <c:pt idx="1">
                  <c:v>17681872540</c:v>
                </c:pt>
                <c:pt idx="2">
                  <c:v>1760690135</c:v>
                </c:pt>
                <c:pt idx="3">
                  <c:v>1522767595</c:v>
                </c:pt>
                <c:pt idx="4">
                  <c:v>1522767595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5"/>
  <sheetViews>
    <sheetView showGridLines="0" tabSelected="1" zoomScale="90" zoomScaleNormal="90" zoomScaleSheetLayoutView="70" workbookViewId="0">
      <selection activeCell="B7" sqref="B7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7" width="26.36328125" style="1" customWidth="1"/>
    <col min="8" max="8" width="26.36328125" style="1" hidden="1" customWidth="1"/>
    <col min="9" max="9" width="26.36328125" style="1" customWidth="1"/>
    <col min="10" max="10" width="18.6328125" style="1" bestFit="1" customWidth="1"/>
    <col min="11" max="11" width="25.6328125" style="1" bestFit="1" customWidth="1"/>
    <col min="12" max="12" width="14.36328125" style="1" bestFit="1" customWidth="1"/>
    <col min="13" max="13" width="18.90625" style="1" bestFit="1" customWidth="1"/>
    <col min="14" max="14" width="12.7265625" style="1" bestFit="1" customWidth="1"/>
    <col min="15" max="15" width="25.36328125" style="1" bestFit="1" customWidth="1"/>
    <col min="16" max="16" width="12.36328125" style="1" customWidth="1"/>
    <col min="17" max="17" width="26.36328125" style="1" bestFit="1" customWidth="1"/>
    <col min="18" max="18" width="3" style="1" customWidth="1"/>
    <col min="19" max="19" width="20.6328125" style="1" bestFit="1" customWidth="1"/>
    <col min="20" max="16384" width="11.453125" style="1"/>
  </cols>
  <sheetData>
    <row r="1" spans="1:21" ht="24.75" customHeight="1"/>
    <row r="2" spans="1:21" ht="15.5"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</row>
    <row r="3" spans="1:21" ht="20">
      <c r="B3" s="2" t="s">
        <v>0</v>
      </c>
      <c r="C3" s="2" t="s">
        <v>0</v>
      </c>
      <c r="D3" s="2" t="s">
        <v>0</v>
      </c>
      <c r="E3" s="2" t="s">
        <v>0</v>
      </c>
      <c r="F3" s="45" t="s">
        <v>62</v>
      </c>
      <c r="G3" s="45"/>
      <c r="H3" s="45"/>
      <c r="I3" s="45"/>
      <c r="J3" s="45"/>
      <c r="K3" s="45"/>
      <c r="L3" s="45"/>
      <c r="M3" s="45"/>
      <c r="N3" s="45"/>
      <c r="O3" s="45"/>
      <c r="P3" s="3"/>
      <c r="Q3" s="3"/>
    </row>
    <row r="4" spans="1:21" ht="20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5" t="s">
        <v>63</v>
      </c>
      <c r="G4" s="45"/>
      <c r="H4" s="45"/>
      <c r="I4" s="45"/>
      <c r="J4" s="45"/>
      <c r="K4" s="45"/>
      <c r="L4" s="45"/>
      <c r="M4" s="45"/>
      <c r="N4" s="45"/>
      <c r="O4" s="45"/>
      <c r="P4" s="3"/>
      <c r="Q4" s="3"/>
    </row>
    <row r="5" spans="1:21">
      <c r="A5" s="4"/>
      <c r="B5" s="2"/>
      <c r="C5" s="2"/>
      <c r="D5" s="2"/>
      <c r="E5" s="2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>
      <c r="A6" s="4"/>
      <c r="B6" s="2"/>
      <c r="C6" s="2"/>
      <c r="D6" s="2"/>
      <c r="E6" s="2"/>
      <c r="G6" s="42"/>
      <c r="H6" s="8"/>
      <c r="I6" s="43"/>
      <c r="J6" s="43"/>
      <c r="K6" s="43"/>
      <c r="L6" s="43"/>
      <c r="M6" s="43"/>
      <c r="N6" s="43"/>
      <c r="O6" s="43"/>
      <c r="P6" s="43"/>
      <c r="Q6" s="43"/>
    </row>
    <row r="7" spans="1:21">
      <c r="B7" s="38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  <c r="I7" s="39" t="s">
        <v>8</v>
      </c>
      <c r="J7" s="40" t="s">
        <v>9</v>
      </c>
      <c r="K7" s="39" t="s">
        <v>10</v>
      </c>
      <c r="L7" s="40" t="s">
        <v>11</v>
      </c>
      <c r="M7" s="39" t="s">
        <v>12</v>
      </c>
      <c r="N7" s="40" t="s">
        <v>13</v>
      </c>
      <c r="O7" s="39" t="s">
        <v>14</v>
      </c>
      <c r="P7" s="40" t="s">
        <v>15</v>
      </c>
      <c r="Q7" s="41" t="s">
        <v>16</v>
      </c>
    </row>
    <row r="8" spans="1:21" ht="27" customHeight="1">
      <c r="B8" s="27" t="s">
        <v>17</v>
      </c>
      <c r="C8" s="28" t="s">
        <v>18</v>
      </c>
      <c r="D8" s="28">
        <v>10</v>
      </c>
      <c r="E8" s="28" t="s">
        <v>19</v>
      </c>
      <c r="F8" s="29" t="s">
        <v>20</v>
      </c>
      <c r="G8" s="30">
        <f>+G9+G14+G20+G23</f>
        <v>18376000000</v>
      </c>
      <c r="H8" s="30">
        <f>+H9+H14+H20+H23</f>
        <v>0</v>
      </c>
      <c r="I8" s="30">
        <f>+I9+I14+I20+I23</f>
        <v>17681872540</v>
      </c>
      <c r="J8" s="31">
        <f t="shared" ref="J8:J25" si="0">+I8/G8</f>
        <v>0.96222641162385725</v>
      </c>
      <c r="K8" s="30">
        <f>+K9+K14+K20+K23</f>
        <v>1760690135</v>
      </c>
      <c r="L8" s="32">
        <f>+K8/G8</f>
        <v>9.5814656889420979E-2</v>
      </c>
      <c r="M8" s="30">
        <f>+M9+M14+M20+M23</f>
        <v>1522767595</v>
      </c>
      <c r="N8" s="32">
        <f t="shared" ref="N8:N26" si="1">+M8/G8</f>
        <v>8.2867196070962129E-2</v>
      </c>
      <c r="O8" s="30">
        <f>+O9+O14+O20+O23</f>
        <v>1522767595</v>
      </c>
      <c r="P8" s="32">
        <f>+O8/G8</f>
        <v>8.2867196070962129E-2</v>
      </c>
      <c r="Q8" s="30">
        <f>+Q9+Q14+Q20+Q23</f>
        <v>16853232405</v>
      </c>
      <c r="S8" s="7"/>
    </row>
    <row r="9" spans="1:21" ht="27" customHeight="1">
      <c r="B9" s="16" t="s">
        <v>21</v>
      </c>
      <c r="C9" s="17" t="s">
        <v>18</v>
      </c>
      <c r="D9" s="17">
        <v>10</v>
      </c>
      <c r="E9" s="17" t="s">
        <v>19</v>
      </c>
      <c r="F9" s="18" t="s">
        <v>22</v>
      </c>
      <c r="G9" s="19">
        <f>+G10</f>
        <v>17344000000</v>
      </c>
      <c r="H9" s="19">
        <f>+H10</f>
        <v>0</v>
      </c>
      <c r="I9" s="19">
        <f>+I10</f>
        <v>17344000000</v>
      </c>
      <c r="J9" s="20">
        <f t="shared" si="0"/>
        <v>1</v>
      </c>
      <c r="K9" s="19">
        <f>+K10</f>
        <v>1521238675</v>
      </c>
      <c r="L9" s="20">
        <f t="shared" ref="L9:L25" si="2">+K9/G9</f>
        <v>8.7709794453413287E-2</v>
      </c>
      <c r="M9" s="19">
        <f>+M10</f>
        <v>1521238675</v>
      </c>
      <c r="N9" s="46">
        <f t="shared" si="1"/>
        <v>8.7709794453413287E-2</v>
      </c>
      <c r="O9" s="19">
        <f>+O10</f>
        <v>1521238675</v>
      </c>
      <c r="P9" s="20">
        <f t="shared" ref="P9:P26" si="3">+O9/G9</f>
        <v>8.7709794453413287E-2</v>
      </c>
      <c r="Q9" s="19">
        <f>+Q10</f>
        <v>15822761325</v>
      </c>
    </row>
    <row r="10" spans="1:21" ht="27" customHeight="1">
      <c r="B10" s="10" t="s">
        <v>23</v>
      </c>
      <c r="C10" s="11" t="s">
        <v>18</v>
      </c>
      <c r="D10" s="11">
        <v>10</v>
      </c>
      <c r="E10" s="11" t="s">
        <v>19</v>
      </c>
      <c r="F10" s="12" t="s">
        <v>24</v>
      </c>
      <c r="G10" s="13">
        <f>+G11+G12+G13</f>
        <v>17344000000</v>
      </c>
      <c r="H10" s="13">
        <v>0</v>
      </c>
      <c r="I10" s="13">
        <f>+I11+I12+I13</f>
        <v>17344000000</v>
      </c>
      <c r="J10" s="14">
        <f t="shared" si="0"/>
        <v>1</v>
      </c>
      <c r="K10" s="13">
        <f>+K11+K12+K13</f>
        <v>1521238675</v>
      </c>
      <c r="L10" s="15">
        <f t="shared" si="2"/>
        <v>8.7709794453413287E-2</v>
      </c>
      <c r="M10" s="13">
        <f>+M11+M12+M13</f>
        <v>1521238675</v>
      </c>
      <c r="N10" s="15">
        <f t="shared" si="1"/>
        <v>8.7709794453413287E-2</v>
      </c>
      <c r="O10" s="13">
        <f>+O11+O12+O13</f>
        <v>1521238675</v>
      </c>
      <c r="P10" s="15">
        <f t="shared" si="3"/>
        <v>8.7709794453413287E-2</v>
      </c>
      <c r="Q10" s="13">
        <f>+Q11+Q12+Q13</f>
        <v>15822761325</v>
      </c>
    </row>
    <row r="11" spans="1:21" ht="27" customHeight="1">
      <c r="B11" s="21" t="s">
        <v>25</v>
      </c>
      <c r="C11" s="22" t="s">
        <v>18</v>
      </c>
      <c r="D11" s="22">
        <v>10</v>
      </c>
      <c r="E11" s="22" t="s">
        <v>19</v>
      </c>
      <c r="F11" s="23" t="s">
        <v>26</v>
      </c>
      <c r="G11" s="24">
        <v>12262000000</v>
      </c>
      <c r="H11" s="24">
        <v>0</v>
      </c>
      <c r="I11" s="24">
        <v>12262000000</v>
      </c>
      <c r="J11" s="25">
        <f t="shared" si="0"/>
        <v>1</v>
      </c>
      <c r="K11" s="24">
        <v>959084987</v>
      </c>
      <c r="L11" s="26">
        <f t="shared" si="2"/>
        <v>7.8216032213342029E-2</v>
      </c>
      <c r="M11" s="24">
        <v>959084987</v>
      </c>
      <c r="N11" s="26">
        <f t="shared" si="1"/>
        <v>7.8216032213342029E-2</v>
      </c>
      <c r="O11" s="24">
        <v>959084987</v>
      </c>
      <c r="P11" s="26">
        <f t="shared" si="3"/>
        <v>7.8216032213342029E-2</v>
      </c>
      <c r="Q11" s="24">
        <f>+G11-O11</f>
        <v>11302915013</v>
      </c>
    </row>
    <row r="12" spans="1:21" ht="27" customHeight="1">
      <c r="B12" s="21" t="s">
        <v>27</v>
      </c>
      <c r="C12" s="22" t="s">
        <v>18</v>
      </c>
      <c r="D12" s="22">
        <v>10</v>
      </c>
      <c r="E12" s="22" t="s">
        <v>19</v>
      </c>
      <c r="F12" s="23" t="s">
        <v>28</v>
      </c>
      <c r="G12" s="24">
        <v>4397000000</v>
      </c>
      <c r="H12" s="24">
        <v>0</v>
      </c>
      <c r="I12" s="24">
        <v>4397000000</v>
      </c>
      <c r="J12" s="25">
        <f t="shared" si="0"/>
        <v>1</v>
      </c>
      <c r="K12" s="24">
        <v>379189123</v>
      </c>
      <c r="L12" s="26">
        <f t="shared" si="2"/>
        <v>8.6238144871503303E-2</v>
      </c>
      <c r="M12" s="24">
        <v>379189123</v>
      </c>
      <c r="N12" s="26">
        <f t="shared" si="1"/>
        <v>8.6238144871503303E-2</v>
      </c>
      <c r="O12" s="24">
        <v>379189123</v>
      </c>
      <c r="P12" s="26">
        <f t="shared" si="3"/>
        <v>8.6238144871503303E-2</v>
      </c>
      <c r="Q12" s="24">
        <f>+G12-O12</f>
        <v>4017810877</v>
      </c>
      <c r="U12" s="1" t="s">
        <v>29</v>
      </c>
    </row>
    <row r="13" spans="1:21" ht="27" customHeight="1">
      <c r="B13" s="21" t="s">
        <v>30</v>
      </c>
      <c r="C13" s="22" t="s">
        <v>18</v>
      </c>
      <c r="D13" s="22">
        <v>10</v>
      </c>
      <c r="E13" s="22" t="s">
        <v>19</v>
      </c>
      <c r="F13" s="23" t="s">
        <v>31</v>
      </c>
      <c r="G13" s="24">
        <v>685000000</v>
      </c>
      <c r="H13" s="24">
        <v>0</v>
      </c>
      <c r="I13" s="24">
        <v>685000000</v>
      </c>
      <c r="J13" s="25">
        <f t="shared" si="0"/>
        <v>1</v>
      </c>
      <c r="K13" s="24">
        <v>182964565</v>
      </c>
      <c r="L13" s="26">
        <f t="shared" si="2"/>
        <v>0.26710155474452557</v>
      </c>
      <c r="M13" s="24">
        <v>182964565</v>
      </c>
      <c r="N13" s="26">
        <f t="shared" si="1"/>
        <v>0.26710155474452557</v>
      </c>
      <c r="O13" s="24">
        <v>182964565</v>
      </c>
      <c r="P13" s="26">
        <f t="shared" si="3"/>
        <v>0.26710155474452557</v>
      </c>
      <c r="Q13" s="24">
        <f>+G13-O13</f>
        <v>502035435</v>
      </c>
    </row>
    <row r="14" spans="1:21" ht="27" customHeight="1">
      <c r="B14" s="16" t="s">
        <v>32</v>
      </c>
      <c r="C14" s="17" t="s">
        <v>18</v>
      </c>
      <c r="D14" s="17">
        <v>10</v>
      </c>
      <c r="E14" s="17" t="s">
        <v>19</v>
      </c>
      <c r="F14" s="18" t="s">
        <v>33</v>
      </c>
      <c r="G14" s="19">
        <f>+G17+G15</f>
        <v>994000000</v>
      </c>
      <c r="H14" s="19">
        <f>+H17+H15</f>
        <v>0</v>
      </c>
      <c r="I14" s="19">
        <f>+I17+I15</f>
        <v>326872540</v>
      </c>
      <c r="J14" s="20">
        <f t="shared" si="0"/>
        <v>0.32884561368209253</v>
      </c>
      <c r="K14" s="19">
        <f>+K17+K15</f>
        <v>239034497</v>
      </c>
      <c r="L14" s="20">
        <f t="shared" si="2"/>
        <v>0.24047736116700202</v>
      </c>
      <c r="M14" s="19">
        <f>+M17+M15</f>
        <v>1111957</v>
      </c>
      <c r="N14" s="20">
        <f t="shared" si="1"/>
        <v>1.1186690140845071E-3</v>
      </c>
      <c r="O14" s="19">
        <f>+O17+O15</f>
        <v>1111957</v>
      </c>
      <c r="P14" s="20">
        <f>+O14/G14</f>
        <v>1.1186690140845071E-3</v>
      </c>
      <c r="Q14" s="19">
        <f>+Q17+Q15</f>
        <v>992888043</v>
      </c>
      <c r="R14" s="5"/>
      <c r="S14" s="7"/>
    </row>
    <row r="15" spans="1:21" ht="27" customHeight="1">
      <c r="B15" s="10" t="s">
        <v>34</v>
      </c>
      <c r="C15" s="11" t="s">
        <v>18</v>
      </c>
      <c r="D15" s="11">
        <v>10</v>
      </c>
      <c r="E15" s="11" t="s">
        <v>19</v>
      </c>
      <c r="F15" s="12" t="s">
        <v>35</v>
      </c>
      <c r="G15" s="13">
        <f>+G16</f>
        <v>400000000</v>
      </c>
      <c r="H15" s="13">
        <f>+H16</f>
        <v>0</v>
      </c>
      <c r="I15" s="13">
        <f>+I16</f>
        <v>0</v>
      </c>
      <c r="J15" s="14">
        <f t="shared" si="0"/>
        <v>0</v>
      </c>
      <c r="K15" s="13">
        <f>+K16</f>
        <v>0</v>
      </c>
      <c r="L15" s="15">
        <f t="shared" si="2"/>
        <v>0</v>
      </c>
      <c r="M15" s="13">
        <f>+M16</f>
        <v>0</v>
      </c>
      <c r="N15" s="15">
        <f t="shared" si="1"/>
        <v>0</v>
      </c>
      <c r="O15" s="13">
        <f>+O16</f>
        <v>0</v>
      </c>
      <c r="P15" s="15">
        <f t="shared" si="3"/>
        <v>0</v>
      </c>
      <c r="Q15" s="13">
        <f>+Q16</f>
        <v>400000000</v>
      </c>
    </row>
    <row r="16" spans="1:21" ht="27" customHeight="1">
      <c r="B16" s="21" t="s">
        <v>36</v>
      </c>
      <c r="C16" s="22" t="s">
        <v>18</v>
      </c>
      <c r="D16" s="22">
        <v>10</v>
      </c>
      <c r="E16" s="22" t="s">
        <v>19</v>
      </c>
      <c r="F16" s="23" t="s">
        <v>37</v>
      </c>
      <c r="G16" s="24">
        <v>400000000</v>
      </c>
      <c r="H16" s="24">
        <v>0</v>
      </c>
      <c r="I16" s="24">
        <v>0</v>
      </c>
      <c r="J16" s="25">
        <f t="shared" si="0"/>
        <v>0</v>
      </c>
      <c r="K16" s="24">
        <v>0</v>
      </c>
      <c r="L16" s="26">
        <f t="shared" si="2"/>
        <v>0</v>
      </c>
      <c r="M16" s="24">
        <v>0</v>
      </c>
      <c r="N16" s="26">
        <f t="shared" si="1"/>
        <v>0</v>
      </c>
      <c r="O16" s="24">
        <v>0</v>
      </c>
      <c r="P16" s="26">
        <f t="shared" si="3"/>
        <v>0</v>
      </c>
      <c r="Q16" s="24">
        <f>+G16-O16</f>
        <v>400000000</v>
      </c>
    </row>
    <row r="17" spans="2:17" ht="27" customHeight="1">
      <c r="B17" s="10" t="s">
        <v>38</v>
      </c>
      <c r="C17" s="11" t="s">
        <v>18</v>
      </c>
      <c r="D17" s="11">
        <v>10</v>
      </c>
      <c r="E17" s="34" t="s">
        <v>19</v>
      </c>
      <c r="F17" s="35" t="s">
        <v>39</v>
      </c>
      <c r="G17" s="36">
        <f>+G18+G19</f>
        <v>594000000</v>
      </c>
      <c r="H17" s="36">
        <v>0</v>
      </c>
      <c r="I17" s="36">
        <f>+I18+I19</f>
        <v>326872540</v>
      </c>
      <c r="J17" s="37">
        <f t="shared" si="0"/>
        <v>0.55029047138047138</v>
      </c>
      <c r="K17" s="36">
        <f>+K18+K19</f>
        <v>239034497</v>
      </c>
      <c r="L17" s="37">
        <f t="shared" si="2"/>
        <v>0.40241497811447813</v>
      </c>
      <c r="M17" s="36">
        <f>+M18+M19</f>
        <v>1111957</v>
      </c>
      <c r="N17" s="37">
        <f t="shared" si="1"/>
        <v>1.8719814814814814E-3</v>
      </c>
      <c r="O17" s="36">
        <f>+O18+O19</f>
        <v>1111957</v>
      </c>
      <c r="P17" s="37">
        <f t="shared" si="3"/>
        <v>1.8719814814814814E-3</v>
      </c>
      <c r="Q17" s="36">
        <f>+Q18+Q19</f>
        <v>592888043</v>
      </c>
    </row>
    <row r="18" spans="2:17" ht="27" customHeight="1">
      <c r="B18" s="21" t="s">
        <v>40</v>
      </c>
      <c r="C18" s="22" t="s">
        <v>18</v>
      </c>
      <c r="D18" s="22">
        <v>10</v>
      </c>
      <c r="E18" s="22" t="s">
        <v>19</v>
      </c>
      <c r="F18" s="23" t="s">
        <v>41</v>
      </c>
      <c r="G18" s="24">
        <v>67000000</v>
      </c>
      <c r="H18" s="24">
        <v>0</v>
      </c>
      <c r="I18" s="24">
        <v>13000000</v>
      </c>
      <c r="J18" s="25">
        <f t="shared" si="0"/>
        <v>0.19402985074626866</v>
      </c>
      <c r="K18" s="24">
        <v>0</v>
      </c>
      <c r="L18" s="26">
        <f t="shared" si="2"/>
        <v>0</v>
      </c>
      <c r="M18" s="24">
        <v>0</v>
      </c>
      <c r="N18" s="26">
        <f t="shared" si="1"/>
        <v>0</v>
      </c>
      <c r="O18" s="24">
        <v>0</v>
      </c>
      <c r="P18" s="26">
        <f t="shared" si="3"/>
        <v>0</v>
      </c>
      <c r="Q18" s="24">
        <f>+G18-O18</f>
        <v>67000000</v>
      </c>
    </row>
    <row r="19" spans="2:17" ht="27" customHeight="1">
      <c r="B19" s="21" t="s">
        <v>42</v>
      </c>
      <c r="C19" s="22" t="s">
        <v>18</v>
      </c>
      <c r="D19" s="22">
        <v>10</v>
      </c>
      <c r="E19" s="22" t="s">
        <v>19</v>
      </c>
      <c r="F19" s="23" t="s">
        <v>43</v>
      </c>
      <c r="G19" s="24">
        <v>527000000</v>
      </c>
      <c r="H19" s="24">
        <v>0</v>
      </c>
      <c r="I19" s="24">
        <v>313872540</v>
      </c>
      <c r="J19" s="25">
        <f t="shared" si="0"/>
        <v>0.59558356736242879</v>
      </c>
      <c r="K19" s="24">
        <v>239034497</v>
      </c>
      <c r="L19" s="26">
        <f t="shared" si="2"/>
        <v>0.45357589563567363</v>
      </c>
      <c r="M19" s="24">
        <v>1111957</v>
      </c>
      <c r="N19" s="26">
        <f t="shared" si="1"/>
        <v>2.1099753320683113E-3</v>
      </c>
      <c r="O19" s="24">
        <v>1111957</v>
      </c>
      <c r="P19" s="26">
        <f t="shared" si="3"/>
        <v>2.1099753320683113E-3</v>
      </c>
      <c r="Q19" s="24">
        <f>+G19-O19</f>
        <v>525888043</v>
      </c>
    </row>
    <row r="20" spans="2:17" ht="27" customHeight="1">
      <c r="B20" s="16" t="s">
        <v>44</v>
      </c>
      <c r="C20" s="17" t="s">
        <v>18</v>
      </c>
      <c r="D20" s="17" t="s">
        <v>45</v>
      </c>
      <c r="E20" s="17" t="s">
        <v>19</v>
      </c>
      <c r="F20" s="18" t="s">
        <v>46</v>
      </c>
      <c r="G20" s="19">
        <f>+G21</f>
        <v>11000000</v>
      </c>
      <c r="H20" s="19">
        <f>+H21</f>
        <v>0</v>
      </c>
      <c r="I20" s="19">
        <f>+I21</f>
        <v>11000000</v>
      </c>
      <c r="J20" s="20">
        <f t="shared" si="0"/>
        <v>1</v>
      </c>
      <c r="K20" s="19">
        <f t="shared" ref="K20:O21" si="4">+K21</f>
        <v>416963</v>
      </c>
      <c r="L20" s="20">
        <f t="shared" si="2"/>
        <v>3.7905727272727271E-2</v>
      </c>
      <c r="M20" s="19">
        <f>+M21</f>
        <v>416963</v>
      </c>
      <c r="N20" s="20">
        <f t="shared" si="1"/>
        <v>3.7905727272727271E-2</v>
      </c>
      <c r="O20" s="19">
        <f t="shared" si="4"/>
        <v>416963</v>
      </c>
      <c r="P20" s="20">
        <f t="shared" si="3"/>
        <v>3.7905727272727271E-2</v>
      </c>
      <c r="Q20" s="19">
        <f>+Q21</f>
        <v>10583037</v>
      </c>
    </row>
    <row r="21" spans="2:17" ht="27" customHeight="1">
      <c r="B21" s="10" t="s">
        <v>47</v>
      </c>
      <c r="C21" s="11" t="s">
        <v>18</v>
      </c>
      <c r="D21" s="11" t="s">
        <v>45</v>
      </c>
      <c r="E21" s="11" t="s">
        <v>19</v>
      </c>
      <c r="F21" s="12" t="s">
        <v>48</v>
      </c>
      <c r="G21" s="13">
        <f>+G22</f>
        <v>11000000</v>
      </c>
      <c r="H21" s="13">
        <v>0</v>
      </c>
      <c r="I21" s="13">
        <f>+I22</f>
        <v>11000000</v>
      </c>
      <c r="J21" s="14">
        <f t="shared" si="0"/>
        <v>1</v>
      </c>
      <c r="K21" s="13">
        <f>+K22</f>
        <v>416963</v>
      </c>
      <c r="L21" s="15">
        <f t="shared" si="2"/>
        <v>3.7905727272727271E-2</v>
      </c>
      <c r="M21" s="13">
        <f t="shared" si="4"/>
        <v>416963</v>
      </c>
      <c r="N21" s="15">
        <f t="shared" si="1"/>
        <v>3.7905727272727271E-2</v>
      </c>
      <c r="O21" s="13">
        <f>+O22</f>
        <v>416963</v>
      </c>
      <c r="P21" s="15">
        <f t="shared" si="3"/>
        <v>3.7905727272727271E-2</v>
      </c>
      <c r="Q21" s="13">
        <f>+Q22</f>
        <v>10583037</v>
      </c>
    </row>
    <row r="22" spans="2:17" ht="27" customHeight="1">
      <c r="B22" s="21" t="s">
        <v>49</v>
      </c>
      <c r="C22" s="22" t="s">
        <v>18</v>
      </c>
      <c r="D22" s="22" t="s">
        <v>45</v>
      </c>
      <c r="E22" s="22" t="s">
        <v>19</v>
      </c>
      <c r="F22" s="23" t="s">
        <v>50</v>
      </c>
      <c r="G22" s="24">
        <v>11000000</v>
      </c>
      <c r="H22" s="24">
        <v>0</v>
      </c>
      <c r="I22" s="24">
        <v>11000000</v>
      </c>
      <c r="J22" s="25">
        <f t="shared" si="0"/>
        <v>1</v>
      </c>
      <c r="K22" s="24">
        <v>416963</v>
      </c>
      <c r="L22" s="26">
        <f t="shared" si="2"/>
        <v>3.7905727272727271E-2</v>
      </c>
      <c r="M22" s="24">
        <v>416963</v>
      </c>
      <c r="N22" s="26">
        <f t="shared" si="1"/>
        <v>3.7905727272727271E-2</v>
      </c>
      <c r="O22" s="24">
        <v>416963</v>
      </c>
      <c r="P22" s="26">
        <f t="shared" si="3"/>
        <v>3.7905727272727271E-2</v>
      </c>
      <c r="Q22" s="24">
        <f>+G22-O22</f>
        <v>10583037</v>
      </c>
    </row>
    <row r="23" spans="2:17" ht="39.75" customHeight="1">
      <c r="B23" s="16" t="s">
        <v>51</v>
      </c>
      <c r="C23" s="17" t="s">
        <v>18</v>
      </c>
      <c r="D23" s="17" t="s">
        <v>45</v>
      </c>
      <c r="E23" s="17" t="s">
        <v>19</v>
      </c>
      <c r="F23" s="18" t="s">
        <v>52</v>
      </c>
      <c r="G23" s="19">
        <f>+G24+G26</f>
        <v>27000000</v>
      </c>
      <c r="H23" s="19">
        <f t="shared" ref="H23:O23" si="5">+H24+H26</f>
        <v>0</v>
      </c>
      <c r="I23" s="19">
        <f t="shared" si="5"/>
        <v>0</v>
      </c>
      <c r="J23" s="20">
        <f>I23/G23</f>
        <v>0</v>
      </c>
      <c r="K23" s="19">
        <f t="shared" si="5"/>
        <v>0</v>
      </c>
      <c r="L23" s="20">
        <f>K23/G23</f>
        <v>0</v>
      </c>
      <c r="M23" s="19">
        <f t="shared" si="5"/>
        <v>0</v>
      </c>
      <c r="N23" s="20">
        <f>M23/G23</f>
        <v>0</v>
      </c>
      <c r="O23" s="19">
        <f t="shared" si="5"/>
        <v>0</v>
      </c>
      <c r="P23" s="20">
        <f>O23/G23</f>
        <v>0</v>
      </c>
      <c r="Q23" s="19">
        <f>+Q24+Q26</f>
        <v>27000000</v>
      </c>
    </row>
    <row r="24" spans="2:17" ht="27" customHeight="1">
      <c r="B24" s="10" t="s">
        <v>53</v>
      </c>
      <c r="C24" s="11" t="s">
        <v>18</v>
      </c>
      <c r="D24" s="11" t="s">
        <v>45</v>
      </c>
      <c r="E24" s="11" t="s">
        <v>19</v>
      </c>
      <c r="F24" s="12" t="s">
        <v>54</v>
      </c>
      <c r="G24" s="13">
        <f>+G25</f>
        <v>9000000</v>
      </c>
      <c r="H24" s="13">
        <f>+H25</f>
        <v>0</v>
      </c>
      <c r="I24" s="13">
        <f>+I25</f>
        <v>0</v>
      </c>
      <c r="J24" s="14">
        <f t="shared" si="0"/>
        <v>0</v>
      </c>
      <c r="K24" s="13">
        <f>+K25</f>
        <v>0</v>
      </c>
      <c r="L24" s="15">
        <f t="shared" si="2"/>
        <v>0</v>
      </c>
      <c r="M24" s="13">
        <f>+M25</f>
        <v>0</v>
      </c>
      <c r="N24" s="15">
        <f t="shared" si="1"/>
        <v>0</v>
      </c>
      <c r="O24" s="13">
        <f>+O25</f>
        <v>0</v>
      </c>
      <c r="P24" s="15">
        <f>+O24/G24</f>
        <v>0</v>
      </c>
      <c r="Q24" s="13">
        <f>+Q25</f>
        <v>9000000</v>
      </c>
    </row>
    <row r="25" spans="2:17" ht="27" customHeight="1">
      <c r="B25" s="21" t="s">
        <v>55</v>
      </c>
      <c r="C25" s="22" t="s">
        <v>18</v>
      </c>
      <c r="D25" s="22" t="s">
        <v>45</v>
      </c>
      <c r="E25" s="22" t="s">
        <v>19</v>
      </c>
      <c r="F25" s="23" t="s">
        <v>56</v>
      </c>
      <c r="G25" s="24">
        <v>9000000</v>
      </c>
      <c r="H25" s="24">
        <v>0</v>
      </c>
      <c r="I25" s="24">
        <v>0</v>
      </c>
      <c r="J25" s="25">
        <f t="shared" si="0"/>
        <v>0</v>
      </c>
      <c r="K25" s="24">
        <v>0</v>
      </c>
      <c r="L25" s="26">
        <f t="shared" si="2"/>
        <v>0</v>
      </c>
      <c r="M25" s="24">
        <v>0</v>
      </c>
      <c r="N25" s="26">
        <f t="shared" si="1"/>
        <v>0</v>
      </c>
      <c r="O25" s="24">
        <v>0</v>
      </c>
      <c r="P25" s="26">
        <f t="shared" si="3"/>
        <v>0</v>
      </c>
      <c r="Q25" s="24">
        <f>+G25-O25</f>
        <v>9000000</v>
      </c>
    </row>
    <row r="26" spans="2:17" ht="27" customHeight="1">
      <c r="B26" s="33" t="s">
        <v>57</v>
      </c>
      <c r="C26" s="34" t="s">
        <v>18</v>
      </c>
      <c r="D26" s="34" t="s">
        <v>45</v>
      </c>
      <c r="E26" s="34" t="s">
        <v>19</v>
      </c>
      <c r="F26" s="35" t="s">
        <v>58</v>
      </c>
      <c r="G26" s="36">
        <f>G27</f>
        <v>18000000</v>
      </c>
      <c r="H26" s="36">
        <v>0</v>
      </c>
      <c r="I26" s="36">
        <f>I27</f>
        <v>0</v>
      </c>
      <c r="J26" s="37">
        <f>+I26/G26</f>
        <v>0</v>
      </c>
      <c r="K26" s="36">
        <f>K27</f>
        <v>0</v>
      </c>
      <c r="L26" s="37">
        <f>+K26/G26</f>
        <v>0</v>
      </c>
      <c r="M26" s="36">
        <f>M27</f>
        <v>0</v>
      </c>
      <c r="N26" s="37">
        <f t="shared" si="1"/>
        <v>0</v>
      </c>
      <c r="O26" s="36">
        <f>O27</f>
        <v>0</v>
      </c>
      <c r="P26" s="37">
        <f t="shared" si="3"/>
        <v>0</v>
      </c>
      <c r="Q26" s="36">
        <f>Q27</f>
        <v>18000000</v>
      </c>
    </row>
    <row r="27" spans="2:17" ht="27" customHeight="1">
      <c r="B27" s="21" t="s">
        <v>59</v>
      </c>
      <c r="C27" s="22" t="s">
        <v>18</v>
      </c>
      <c r="D27" s="22">
        <v>11</v>
      </c>
      <c r="E27" s="22" t="s">
        <v>60</v>
      </c>
      <c r="F27" s="22" t="s">
        <v>61</v>
      </c>
      <c r="G27" s="24">
        <v>18000000</v>
      </c>
      <c r="H27" s="24">
        <v>0</v>
      </c>
      <c r="I27" s="24">
        <v>0</v>
      </c>
      <c r="J27" s="25">
        <f t="shared" ref="J27" si="6">+I27/G27</f>
        <v>0</v>
      </c>
      <c r="K27" s="24">
        <v>0</v>
      </c>
      <c r="L27" s="25">
        <f t="shared" ref="L27" si="7">+K27/G27</f>
        <v>0</v>
      </c>
      <c r="M27" s="24">
        <v>0</v>
      </c>
      <c r="N27" s="26">
        <f t="shared" ref="N27" si="8">+M27/G27</f>
        <v>0</v>
      </c>
      <c r="O27" s="24">
        <v>0</v>
      </c>
      <c r="P27" s="25">
        <f t="shared" ref="P27" si="9">+O27/G27</f>
        <v>0</v>
      </c>
      <c r="Q27" s="24">
        <f>+G27-O27</f>
        <v>18000000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7:12">
      <c r="G49" s="7"/>
      <c r="H49" s="7"/>
      <c r="I49" s="7"/>
      <c r="J49" s="7"/>
      <c r="K49" s="7"/>
      <c r="L49" s="7"/>
    </row>
    <row r="54" spans="7:12" ht="86.25" customHeight="1"/>
    <row r="55" spans="7:12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15:Q15 J14:P14 L12:L13 L11 N12:N13 N11 P12:Q13 P11 J19 L19 J18 N18 P18:Q18 N19 P19:Q19 L18 J17:Q17 J16 L16 N16 P16:Q16 L8:P8 P26:Q26 N26 J26 J24:O24 K23 J25 L25 Q24 M23 N25 P25 O23 L26" formula="1"/>
    <ignoredError sqref="D26 D23:I23 D25:F25 D24:I24 D21:I21 D20:I20 D22:F22 Q22 O21 H22 H25" numberStoredAsText="1"/>
    <ignoredError sqref="P23:Q23 N23 Q25 L23 P24 J23 P21:Q21 J21:N21 P22 N22 L22 J22 J20:Q20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2026-02-02T15:51:56Z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